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3\javni poziv\"/>
    </mc:Choice>
  </mc:AlternateContent>
  <xr:revisionPtr revIDLastSave="0" documentId="8_{88EDC4AE-B294-4C3A-A72F-D1AF04AA803B}" xr6:coauthVersionLast="36" xr6:coauthVersionMax="36" xr10:uidLastSave="{00000000-0000-0000-0000-000000000000}"/>
  <bookViews>
    <workbookView xWindow="-120" yWindow="-120" windowWidth="29040" windowHeight="1584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5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zarade'!$A$1:$Q$13</definedName>
    <definedName name="_xlnm.Print_Area" localSheetId="4">'Tabela 5 - Amortizacija'!$A$1:$O$11</definedName>
    <definedName name="_xlnm.Print_Area" localSheetId="5">'Tabela 6 - Plan otplate kredita'!$I$2:$S$5</definedName>
    <definedName name="_xlnm.Print_Area" localSheetId="6">'Tabela 7 - Ostali troškovi'!$A$1:$L$13</definedName>
    <definedName name="_xlnm.Print_Area" localSheetId="7">'Tabela 8 -Projekcija bilansa '!$A$1:$K$13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D18" i="2"/>
  <c r="F18" i="2"/>
  <c r="G18" i="2"/>
  <c r="H18" i="2"/>
  <c r="I18" i="2"/>
  <c r="J18" i="2"/>
  <c r="K18" i="2"/>
  <c r="L18" i="2"/>
  <c r="M18" i="2"/>
  <c r="E3" i="1" l="1"/>
  <c r="D3" i="1"/>
  <c r="F3" i="1" s="1"/>
  <c r="E4" i="1" l="1"/>
  <c r="E5" i="1"/>
  <c r="E6" i="1"/>
  <c r="E7" i="1"/>
  <c r="E8" i="1"/>
  <c r="E9" i="1"/>
  <c r="E10" i="1"/>
  <c r="E11" i="1"/>
  <c r="E12" i="1"/>
  <c r="D4" i="1"/>
  <c r="D5" i="1"/>
  <c r="F5" i="1"/>
  <c r="D6" i="1"/>
  <c r="D7" i="1"/>
  <c r="D8" i="1"/>
  <c r="D9" i="1"/>
  <c r="F9" i="1" s="1"/>
  <c r="D10" i="1"/>
  <c r="F10" i="1" s="1"/>
  <c r="D11" i="1"/>
  <c r="D12" i="1"/>
  <c r="F12" i="1" s="1"/>
  <c r="F4" i="1" l="1"/>
  <c r="F8" i="1"/>
  <c r="F6" i="1"/>
  <c r="F7" i="1"/>
  <c r="F11" i="1"/>
  <c r="C3" i="11"/>
  <c r="C4" i="11" s="1"/>
  <c r="C5" i="11" s="1"/>
  <c r="C6" i="11" s="1"/>
  <c r="C7" i="11" s="1"/>
  <c r="C8" i="11" s="1"/>
  <c r="C9" i="11" s="1"/>
  <c r="C10" i="11" s="1"/>
  <c r="C11" i="11" s="1"/>
  <c r="H13" i="1" l="1"/>
  <c r="F9" i="6"/>
  <c r="F8" i="6"/>
  <c r="F7" i="6"/>
  <c r="F6" i="6"/>
  <c r="F4" i="6"/>
  <c r="F10" i="6"/>
  <c r="F3" i="6"/>
  <c r="G10" i="6"/>
  <c r="H10" i="6"/>
  <c r="I10" i="6"/>
  <c r="J10" i="6"/>
  <c r="K10" i="6"/>
  <c r="L10" i="6"/>
  <c r="M10" i="6"/>
  <c r="N10" i="6"/>
  <c r="O10" i="6"/>
  <c r="G9" i="6"/>
  <c r="H9" i="6"/>
  <c r="I9" i="6"/>
  <c r="J9" i="6"/>
  <c r="K9" i="6"/>
  <c r="L9" i="6"/>
  <c r="M9" i="6"/>
  <c r="N9" i="6"/>
  <c r="O9" i="6"/>
  <c r="G8" i="6"/>
  <c r="H8" i="6"/>
  <c r="I8" i="6"/>
  <c r="J8" i="6"/>
  <c r="K8" i="6"/>
  <c r="L8" i="6"/>
  <c r="M8" i="6"/>
  <c r="N8" i="6"/>
  <c r="O8" i="6"/>
  <c r="G7" i="6"/>
  <c r="H7" i="6"/>
  <c r="I7" i="6"/>
  <c r="J7" i="6"/>
  <c r="K7" i="6"/>
  <c r="L7" i="6"/>
  <c r="M7" i="6"/>
  <c r="N7" i="6"/>
  <c r="O7" i="6"/>
  <c r="G6" i="6"/>
  <c r="H6" i="6"/>
  <c r="I6" i="6"/>
  <c r="J6" i="6"/>
  <c r="K6" i="6"/>
  <c r="L6" i="6"/>
  <c r="M6" i="6"/>
  <c r="N6" i="6"/>
  <c r="O6" i="6"/>
  <c r="G4" i="6"/>
  <c r="H4" i="6"/>
  <c r="I4" i="6"/>
  <c r="J4" i="6"/>
  <c r="K4" i="6"/>
  <c r="L4" i="6"/>
  <c r="M4" i="6"/>
  <c r="N4" i="6"/>
  <c r="O4" i="6"/>
  <c r="G3" i="6"/>
  <c r="H3" i="6"/>
  <c r="I3" i="6"/>
  <c r="J3" i="6"/>
  <c r="K3" i="6"/>
  <c r="L3" i="6"/>
  <c r="M3" i="6"/>
  <c r="N3" i="6"/>
  <c r="O3" i="6"/>
  <c r="C3" i="9"/>
  <c r="D4" i="10" s="1"/>
  <c r="D3" i="9"/>
  <c r="E3" i="9"/>
  <c r="F3" i="9"/>
  <c r="G4" i="10" s="1"/>
  <c r="G3" i="9"/>
  <c r="H3" i="9"/>
  <c r="J3" i="9"/>
  <c r="K3" i="9"/>
  <c r="B3" i="9"/>
  <c r="E4" i="7"/>
  <c r="D5" i="7"/>
  <c r="C6" i="15" s="1"/>
  <c r="C5" i="7"/>
  <c r="B1" i="8" s="1"/>
  <c r="D14" i="3"/>
  <c r="B5" i="9" s="1"/>
  <c r="J4" i="8"/>
  <c r="B8" i="9" s="1"/>
  <c r="C13" i="4"/>
  <c r="B9" i="9" s="1"/>
  <c r="J5" i="8"/>
  <c r="C12" i="15" s="1"/>
  <c r="S5" i="8"/>
  <c r="L12" i="15" s="1"/>
  <c r="R5" i="8"/>
  <c r="K12" i="15" s="1"/>
  <c r="Q5" i="8"/>
  <c r="J12" i="15" s="1"/>
  <c r="P5" i="8"/>
  <c r="I12" i="15" s="1"/>
  <c r="O5" i="8"/>
  <c r="H12" i="15" s="1"/>
  <c r="N5" i="8"/>
  <c r="G12" i="15" s="1"/>
  <c r="M5" i="8"/>
  <c r="F12" i="15" s="1"/>
  <c r="L5" i="8"/>
  <c r="E12" i="15" s="1"/>
  <c r="K5" i="8"/>
  <c r="D12" i="15" s="1"/>
  <c r="M14" i="3"/>
  <c r="K5" i="9" s="1"/>
  <c r="S4" i="8"/>
  <c r="K8" i="9" s="1"/>
  <c r="L13" i="4"/>
  <c r="K9" i="9" s="1"/>
  <c r="L14" i="3"/>
  <c r="J5" i="9" s="1"/>
  <c r="R4" i="8"/>
  <c r="J8" i="9" s="1"/>
  <c r="K13" i="4"/>
  <c r="J9" i="9" s="1"/>
  <c r="K14" i="3"/>
  <c r="I5" i="9" s="1"/>
  <c r="Q4" i="8"/>
  <c r="I8" i="9" s="1"/>
  <c r="J13" i="4"/>
  <c r="I9" i="9" s="1"/>
  <c r="J14" i="3"/>
  <c r="H5" i="9" s="1"/>
  <c r="P4" i="8"/>
  <c r="H8" i="9" s="1"/>
  <c r="I13" i="4"/>
  <c r="H9" i="9" s="1"/>
  <c r="I14" i="3"/>
  <c r="G5" i="9" s="1"/>
  <c r="O4" i="8"/>
  <c r="G8" i="9" s="1"/>
  <c r="H13" i="4"/>
  <c r="G9" i="9" s="1"/>
  <c r="H14" i="3"/>
  <c r="F5" i="9" s="1"/>
  <c r="N4" i="8"/>
  <c r="F8" i="9" s="1"/>
  <c r="G13" i="4"/>
  <c r="F9" i="9" s="1"/>
  <c r="G14" i="3"/>
  <c r="E5" i="9" s="1"/>
  <c r="M4" i="8"/>
  <c r="E8" i="9" s="1"/>
  <c r="F13" i="4"/>
  <c r="E9" i="9" s="1"/>
  <c r="F14" i="3"/>
  <c r="D5" i="9" s="1"/>
  <c r="L4" i="8"/>
  <c r="D8" i="9" s="1"/>
  <c r="E13" i="4"/>
  <c r="D9" i="9" s="1"/>
  <c r="E14" i="3"/>
  <c r="C5" i="9" s="1"/>
  <c r="K4" i="8"/>
  <c r="C8" i="9" s="1"/>
  <c r="D13" i="4"/>
  <c r="C9" i="9" s="1"/>
  <c r="I3" i="9"/>
  <c r="E3" i="7"/>
  <c r="E2" i="7"/>
  <c r="I11" i="6" l="1"/>
  <c r="E7" i="9" s="1"/>
  <c r="B6" i="9"/>
  <c r="C8" i="10" s="1"/>
  <c r="C11" i="15" s="1"/>
  <c r="K13" i="1"/>
  <c r="E6" i="9" s="1"/>
  <c r="F8" i="10" s="1"/>
  <c r="F11" i="15" s="1"/>
  <c r="O13" i="1"/>
  <c r="I6" i="9" s="1"/>
  <c r="J8" i="10" s="1"/>
  <c r="J11" i="15" s="1"/>
  <c r="L13" i="1"/>
  <c r="F6" i="9" s="1"/>
  <c r="G8" i="10" s="1"/>
  <c r="G11" i="15" s="1"/>
  <c r="P13" i="1"/>
  <c r="J6" i="9" s="1"/>
  <c r="K8" i="10" s="1"/>
  <c r="K11" i="15" s="1"/>
  <c r="I13" i="1"/>
  <c r="C6" i="9" s="1"/>
  <c r="D8" i="10" s="1"/>
  <c r="D11" i="15" s="1"/>
  <c r="M13" i="1"/>
  <c r="G6" i="9" s="1"/>
  <c r="H8" i="10" s="1"/>
  <c r="H11" i="15" s="1"/>
  <c r="Q13" i="1"/>
  <c r="K6" i="9" s="1"/>
  <c r="L8" i="10" s="1"/>
  <c r="L11" i="15" s="1"/>
  <c r="J13" i="1"/>
  <c r="D6" i="9" s="1"/>
  <c r="E8" i="10" s="1"/>
  <c r="E11" i="15" s="1"/>
  <c r="N13" i="1"/>
  <c r="H6" i="9" s="1"/>
  <c r="I8" i="10" s="1"/>
  <c r="I11" i="15" s="1"/>
  <c r="L11" i="6"/>
  <c r="H7" i="9" s="1"/>
  <c r="H11" i="6"/>
  <c r="D7" i="9" s="1"/>
  <c r="F11" i="6"/>
  <c r="B7" i="9" s="1"/>
  <c r="O11" i="6"/>
  <c r="K7" i="9" s="1"/>
  <c r="G7" i="10"/>
  <c r="I7" i="10"/>
  <c r="K7" i="10"/>
  <c r="K5" i="10" s="1"/>
  <c r="L7" i="10"/>
  <c r="N11" i="6"/>
  <c r="J7" i="9" s="1"/>
  <c r="J11" i="6"/>
  <c r="F7" i="9" s="1"/>
  <c r="K11" i="6"/>
  <c r="G7" i="9" s="1"/>
  <c r="G11" i="6"/>
  <c r="C7" i="9" s="1"/>
  <c r="M11" i="6"/>
  <c r="I7" i="9" s="1"/>
  <c r="I4" i="9" s="1"/>
  <c r="I10" i="9" s="1"/>
  <c r="C7" i="10"/>
  <c r="C10" i="15" s="1"/>
  <c r="D7" i="10"/>
  <c r="E7" i="10"/>
  <c r="F7" i="10"/>
  <c r="H7" i="10"/>
  <c r="J7" i="10"/>
  <c r="H4" i="10"/>
  <c r="H3" i="10" s="1"/>
  <c r="K4" i="10"/>
  <c r="K3" i="10" s="1"/>
  <c r="I4" i="10"/>
  <c r="E4" i="10"/>
  <c r="L4" i="10"/>
  <c r="D4" i="15"/>
  <c r="D3" i="15" s="1"/>
  <c r="D3" i="10"/>
  <c r="J4" i="10"/>
  <c r="F4" i="10"/>
  <c r="H4" i="15"/>
  <c r="H3" i="15" s="1"/>
  <c r="G4" i="15"/>
  <c r="G3" i="15" s="1"/>
  <c r="G3" i="10"/>
  <c r="E5" i="7"/>
  <c r="C6" i="10" s="1"/>
  <c r="C9" i="15" s="1"/>
  <c r="C7" i="15"/>
  <c r="C5" i="15" s="1"/>
  <c r="F2" i="8"/>
  <c r="F1" i="8"/>
  <c r="C4" i="10"/>
  <c r="G5" i="10" l="1"/>
  <c r="B4" i="9"/>
  <c r="B10" i="9" s="1"/>
  <c r="B11" i="9" s="1"/>
  <c r="B12" i="9" s="1"/>
  <c r="B13" i="9" s="1"/>
  <c r="G4" i="9"/>
  <c r="G10" i="9" s="1"/>
  <c r="F4" i="9"/>
  <c r="F10" i="9" s="1"/>
  <c r="E4" i="9"/>
  <c r="E10" i="9" s="1"/>
  <c r="E11" i="9" s="1"/>
  <c r="E12" i="9" s="1"/>
  <c r="E13" i="9" s="1"/>
  <c r="D4" i="9"/>
  <c r="D10" i="9" s="1"/>
  <c r="D11" i="9" s="1"/>
  <c r="D12" i="9" s="1"/>
  <c r="D13" i="9" s="1"/>
  <c r="H4" i="9"/>
  <c r="H10" i="9" s="1"/>
  <c r="H11" i="9" s="1"/>
  <c r="H12" i="9" s="1"/>
  <c r="H13" i="9" s="1"/>
  <c r="I5" i="10"/>
  <c r="J4" i="9"/>
  <c r="J10" i="9" s="1"/>
  <c r="J11" i="9" s="1"/>
  <c r="J12" i="9" s="1"/>
  <c r="J13" i="9" s="1"/>
  <c r="C4" i="9"/>
  <c r="C10" i="9" s="1"/>
  <c r="C11" i="9" s="1"/>
  <c r="C12" i="9" s="1"/>
  <c r="C13" i="9" s="1"/>
  <c r="L5" i="10"/>
  <c r="K4" i="9"/>
  <c r="K10" i="9" s="1"/>
  <c r="K11" i="9" s="1"/>
  <c r="K12" i="9" s="1"/>
  <c r="K13" i="9" s="1"/>
  <c r="B3" i="13"/>
  <c r="K4" i="15"/>
  <c r="K3" i="15" s="1"/>
  <c r="L10" i="15"/>
  <c r="L8" i="15" s="1"/>
  <c r="K10" i="15"/>
  <c r="K8" i="15" s="1"/>
  <c r="K13" i="15" s="1"/>
  <c r="I10" i="15"/>
  <c r="I8" i="15" s="1"/>
  <c r="G10" i="15"/>
  <c r="G8" i="15" s="1"/>
  <c r="G13" i="15" s="1"/>
  <c r="C5" i="10"/>
  <c r="C8" i="15"/>
  <c r="G9" i="10"/>
  <c r="B6" i="11" s="1"/>
  <c r="D6" i="11" s="1"/>
  <c r="D7" i="13" s="1"/>
  <c r="G11" i="9"/>
  <c r="G12" i="9" s="1"/>
  <c r="G13" i="9" s="1"/>
  <c r="K9" i="10"/>
  <c r="B10" i="11" s="1"/>
  <c r="D10" i="11" s="1"/>
  <c r="D11" i="13" s="1"/>
  <c r="J5" i="10"/>
  <c r="J10" i="15"/>
  <c r="J8" i="15" s="1"/>
  <c r="F5" i="10"/>
  <c r="F10" i="15"/>
  <c r="F8" i="15" s="1"/>
  <c r="D10" i="15"/>
  <c r="D8" i="15" s="1"/>
  <c r="D13" i="15" s="1"/>
  <c r="D5" i="10"/>
  <c r="D9" i="10" s="1"/>
  <c r="B3" i="11" s="1"/>
  <c r="H10" i="15"/>
  <c r="H8" i="15" s="1"/>
  <c r="H13" i="15" s="1"/>
  <c r="H5" i="10"/>
  <c r="H9" i="10" s="1"/>
  <c r="B7" i="11" s="1"/>
  <c r="E10" i="15"/>
  <c r="E8" i="15" s="1"/>
  <c r="E5" i="10"/>
  <c r="I3" i="10"/>
  <c r="I4" i="15"/>
  <c r="I3" i="15" s="1"/>
  <c r="E3" i="10"/>
  <c r="E4" i="15"/>
  <c r="E3" i="15" s="1"/>
  <c r="J4" i="15"/>
  <c r="J3" i="15" s="1"/>
  <c r="J3" i="10"/>
  <c r="F11" i="9"/>
  <c r="F12" i="9" s="1"/>
  <c r="F13" i="9" s="1"/>
  <c r="I11" i="9"/>
  <c r="I12" i="9" s="1"/>
  <c r="I13" i="9" s="1"/>
  <c r="F4" i="15"/>
  <c r="F3" i="15" s="1"/>
  <c r="F3" i="10"/>
  <c r="L4" i="15"/>
  <c r="L3" i="15" s="1"/>
  <c r="L3" i="10"/>
  <c r="L9" i="10" s="1"/>
  <c r="B11" i="11" s="1"/>
  <c r="C5" i="13"/>
  <c r="C6" i="13"/>
  <c r="C10" i="13"/>
  <c r="C8" i="13"/>
  <c r="C12" i="13"/>
  <c r="C7" i="13"/>
  <c r="C9" i="13"/>
  <c r="C11" i="13"/>
  <c r="C4" i="13"/>
  <c r="C3" i="13"/>
  <c r="C4" i="15"/>
  <c r="C3" i="15" s="1"/>
  <c r="C3" i="10"/>
  <c r="I9" i="10" l="1"/>
  <c r="B8" i="11" s="1"/>
  <c r="B8" i="12" s="1"/>
  <c r="C9" i="10"/>
  <c r="B2" i="11" s="1"/>
  <c r="D2" i="11" s="1"/>
  <c r="D3" i="13" s="1"/>
  <c r="E3" i="13" s="1"/>
  <c r="L13" i="15"/>
  <c r="I13" i="15"/>
  <c r="J9" i="10"/>
  <c r="B9" i="11" s="1"/>
  <c r="D9" i="11" s="1"/>
  <c r="D10" i="13" s="1"/>
  <c r="B6" i="12"/>
  <c r="F9" i="10"/>
  <c r="B5" i="11" s="1"/>
  <c r="D5" i="11" s="1"/>
  <c r="D6" i="13" s="1"/>
  <c r="E9" i="10"/>
  <c r="B4" i="11" s="1"/>
  <c r="C13" i="15"/>
  <c r="J13" i="15"/>
  <c r="B3" i="12"/>
  <c r="D3" i="11"/>
  <c r="D4" i="13" s="1"/>
  <c r="B10" i="12"/>
  <c r="F13" i="15"/>
  <c r="E13" i="15"/>
  <c r="D7" i="11"/>
  <c r="D8" i="13" s="1"/>
  <c r="B7" i="12"/>
  <c r="D11" i="11"/>
  <c r="D12" i="13" s="1"/>
  <c r="B11" i="12"/>
  <c r="D8" i="11" l="1"/>
  <c r="D9" i="13" s="1"/>
  <c r="B2" i="12"/>
  <c r="B9" i="12"/>
  <c r="B5" i="12"/>
  <c r="B12" i="11"/>
  <c r="B4" i="12"/>
  <c r="D4" i="11"/>
  <c r="D12" i="11" l="1"/>
  <c r="D5" i="13"/>
  <c r="B12" i="12"/>
  <c r="E6" i="11"/>
  <c r="C2" i="12"/>
  <c r="E4" i="13"/>
  <c r="F3" i="13"/>
  <c r="F4" i="13" l="1"/>
  <c r="E5" i="13"/>
  <c r="F5" i="13" l="1"/>
  <c r="E6" i="13"/>
  <c r="F6" i="13" l="1"/>
  <c r="E7" i="13"/>
  <c r="F7" i="13" l="1"/>
  <c r="E8" i="13"/>
  <c r="F8" i="13" l="1"/>
  <c r="E9" i="13"/>
  <c r="F9" i="13" l="1"/>
  <c r="E10" i="13"/>
  <c r="F10" i="13" l="1"/>
  <c r="E11" i="13"/>
  <c r="F11" i="13" l="1"/>
  <c r="E12" i="13"/>
  <c r="F12" i="13" s="1"/>
</calcChain>
</file>

<file path=xl/sharedStrings.xml><?xml version="1.0" encoding="utf-8"?>
<sst xmlns="http://schemas.openxmlformats.org/spreadsheetml/2006/main" count="147" uniqueCount="108">
  <si>
    <t>rb</t>
  </si>
  <si>
    <t>Naziv radnog mjesta</t>
  </si>
  <si>
    <t>Neto Plata (mjesečna)</t>
  </si>
  <si>
    <t>UKUPNO BRUTO PLATA PO GODINAMA</t>
  </si>
  <si>
    <t>UKUPNO</t>
  </si>
  <si>
    <t>Broj mjeseci rada (max 12)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</si>
  <si>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</si>
  <si>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</si>
  <si>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</si>
  <si>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</si>
  <si>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</si>
  <si>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</si>
  <si>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</si>
  <si>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</si>
  <si>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</si>
  <si>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</si>
  <si>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</si>
  <si>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</si>
  <si>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</si>
  <si>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</si>
  <si>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</si>
  <si>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</si>
  <si>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</si>
  <si>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</si>
  <si>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</si>
  <si>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</si>
  <si>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</si>
  <si>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</si>
  <si>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Porez na dobit 9%</t>
  </si>
  <si>
    <t>Neto dobit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</si>
  <si>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</si>
  <si>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</si>
  <si>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</si>
  <si>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</si>
  <si>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</si>
  <si>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</si>
  <si>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</si>
  <si>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</si>
  <si>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</si>
  <si>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</si>
  <si>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</si>
  <si>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</si>
  <si>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</si>
  <si>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</si>
  <si>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</si>
  <si>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</si>
  <si>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</si>
  <si>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</si>
  <si>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</si>
  <si>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</si>
  <si>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</si>
  <si>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</si>
  <si>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</si>
  <si>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</si>
  <si>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</si>
  <si>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</si>
  <si>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</si>
  <si>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</si>
  <si>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</si>
  <si>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</si>
  <si>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</si>
  <si>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</si>
  <si>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</si>
  <si>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</si>
  <si>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</si>
  <si>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</si>
  <si>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</si>
  <si>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>ZA PRAVNA LICA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</si>
  <si>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</si>
  <si>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</si>
  <si>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</si>
  <si>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</si>
  <si>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 xml:space="preserve">Upisati: Naziv radnog mjesta, NETO mjesečni iznos plate i broj mjeseci rada tokom godine za to mjesto. Za svaku godinu u sivo obojenim poljima tabele upisati broj izvršilaca za određeno radno mjesto i to po godinama. Program će sam obračunati godišnji bruto iznos za plate. 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</si>
  <si>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</si>
  <si>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</si>
  <si>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</si>
  <si>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</si>
  <si>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</si>
  <si>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</si>
  <si>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</si>
  <si>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</si>
  <si>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</si>
  <si>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</si>
  <si>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</si>
  <si>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</si>
  <si>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Redni broj</t>
  </si>
  <si>
    <t>Struktura ulaganja</t>
  </si>
  <si>
    <t>Sopstveno učešće</t>
  </si>
  <si>
    <t>Napomena: Sve vrijednosti treba da sadrže ukalkulisan PDV</t>
  </si>
  <si>
    <t>PDV pretplata po investiciji*</t>
  </si>
  <si>
    <t>SUBVENCIJE **</t>
  </si>
  <si>
    <t>IPARD  ***</t>
  </si>
  <si>
    <t>3.5.</t>
  </si>
  <si>
    <t>Iznos kredita</t>
  </si>
  <si>
    <t>Jedinica
mjere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</si>
  <si>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rezidualnu vrijednost.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</si>
  <si>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Ukupni rashodi</t>
  </si>
  <si>
    <t>BRUTO dobit</t>
  </si>
  <si>
    <t>Profitna stopa</t>
  </si>
  <si>
    <t>Neto priliv</t>
  </si>
  <si>
    <t>Diskontovani neto priliv</t>
  </si>
  <si>
    <t>Ukupna investiciona ulaganja
po godinama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</si>
  <si>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</si>
  <si>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Građevinski objekti (montažni)</t>
  </si>
  <si>
    <t>Diskontni faktor 5%</t>
  </si>
  <si>
    <t>Pomoćna</t>
  </si>
  <si>
    <t>Pomoćna 2</t>
  </si>
  <si>
    <t>Pomoćna za računanje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</si>
</sst>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_ * #,##0.00_)\ [$€-1]_ ;_ * \(#,##0.00\)\ [$€-1]_ ;_ * &quot;-&quot;??_)\ [$€-1]_ ;_ @_ "/>
    <numFmt numFmtId="178" formatCode="0.0%"/>
    <numFmt numFmtId="179" formatCode="_-* #,##0.0000\ [$€-2C1A]_-;\-* #,##0.0000\ [$€-2C1A]_-;_-* &quot;-&quot;??\ [$€-2C1A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3" fontId="6" fillId="0" borderId="1" xfId="3" applyNumberFormat="1" applyFont="1" applyFill="1" applyBorder="1" applyAlignment="1">
      <alignment wrapText="1"/>
    </xf>
    <xf numFmtId="3" fontId="8" fillId="3" borderId="1" xfId="3" applyNumberFormat="1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77" fontId="2" fillId="3" borderId="10" xfId="0" applyNumberFormat="1" applyFont="1" applyFill="1" applyBorder="1" applyProtection="1"/>
    <xf numFmtId="0" fontId="0" fillId="7" borderId="1" xfId="0" applyFill="1" applyBorder="1" applyProtection="1">
      <protection locked="0"/>
    </xf>
    <xf numFmtId="0" fontId="19" fillId="3" borderId="1" xfId="3" applyFont="1" applyFill="1" applyBorder="1" applyAlignment="1">
      <alignment wrapText="1"/>
    </xf>
    <xf numFmtId="169" fontId="20" fillId="3" borderId="1" xfId="4" applyFont="1" applyFill="1" applyBorder="1" applyAlignment="1">
      <alignment horizontal="right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175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6" fillId="5" borderId="0" xfId="0" applyFont="1" applyFill="1" applyBorder="1" applyAlignment="1" applyProtection="1">
      <alignment horizontal="center" wrapText="1"/>
    </xf>
    <xf numFmtId="10" fontId="2" fillId="0" borderId="0" xfId="0" applyNumberFormat="1" applyFont="1" applyBorder="1" applyProtection="1"/>
    <xf numFmtId="179" fontId="0" fillId="0" borderId="1" xfId="2" applyNumberFormat="1" applyFont="1" applyBorder="1" applyProtection="1">
      <protection locked="0"/>
    </xf>
    <xf numFmtId="166" fontId="0" fillId="0" borderId="1" xfId="1" applyFont="1" applyBorder="1" applyProtection="1">
      <protection locked="0"/>
    </xf>
    <xf numFmtId="166" fontId="0" fillId="0" borderId="0" xfId="1" applyFont="1" applyProtection="1"/>
    <xf numFmtId="0" fontId="6" fillId="5" borderId="1" xfId="0" applyFont="1" applyFill="1" applyBorder="1" applyAlignment="1" applyProtection="1">
      <alignment horizontal="center" wrapText="1"/>
    </xf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</xf>
    <xf numFmtId="171" fontId="0" fillId="3" borderId="3" xfId="1" applyNumberFormat="1" applyFont="1" applyFill="1" applyBorder="1" applyAlignment="1" applyProtection="1">
      <alignment horizontal="center" wrapText="1"/>
    </xf>
    <xf numFmtId="171" fontId="0" fillId="3" borderId="4" xfId="1" applyNumberFormat="1" applyFont="1" applyFill="1" applyBorder="1" applyAlignment="1" applyProtection="1">
      <alignment horizontal="center" wrapText="1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B-4593-BB2F-BD9FCD660B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B-4593-BB2F-BD9FCD660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B-4593-BB2F-BD9FCD660B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activeCell="E29" sqref="E29"/>
    </sheetView>
  </sheetViews>
  <sheetFormatPr defaultColWidth="8.85546875" defaultRowHeight="15" x14ac:dyDescent="0.25"/>
  <cols>
    <col min="1" max="1" width="6.710937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customHeight="1" x14ac:dyDescent="0.25">
      <c r="A1" s="77" t="s">
        <v>85</v>
      </c>
      <c r="B1" s="78" t="s">
        <v>86</v>
      </c>
      <c r="C1" s="78" t="s">
        <v>82</v>
      </c>
      <c r="D1" s="78" t="s">
        <v>87</v>
      </c>
      <c r="E1" s="79" t="s">
        <v>4</v>
      </c>
    </row>
    <row r="2" spans="1:10" ht="15.75" x14ac:dyDescent="0.25">
      <c r="A2" s="80">
        <v>1</v>
      </c>
      <c r="B2" s="8" t="s">
        <v>62</v>
      </c>
      <c r="C2" s="45"/>
      <c r="D2" s="45"/>
      <c r="E2" s="42">
        <f>SUM(C2:D2)</f>
        <v>0</v>
      </c>
      <c r="G2" s="9"/>
      <c r="J2" s="44"/>
    </row>
    <row r="3" spans="1:10" ht="15.75" x14ac:dyDescent="0.25">
      <c r="A3" s="80">
        <v>2</v>
      </c>
      <c r="B3" s="8" t="s">
        <v>18</v>
      </c>
      <c r="C3" s="45"/>
      <c r="D3" s="45"/>
      <c r="E3" s="42">
        <f>SUM(C3:D3)</f>
        <v>0</v>
      </c>
      <c r="F3" s="9"/>
    </row>
    <row r="4" spans="1:10" ht="15.75" x14ac:dyDescent="0.25">
      <c r="A4" s="80">
        <v>3</v>
      </c>
      <c r="B4" s="8" t="s">
        <v>84</v>
      </c>
      <c r="C4" s="45"/>
      <c r="D4" s="45"/>
      <c r="E4" s="42">
        <f>SUM(C4:D4)</f>
        <v>0</v>
      </c>
      <c r="F4" s="9"/>
    </row>
    <row r="5" spans="1:10" ht="15.75" x14ac:dyDescent="0.25">
      <c r="A5" s="7"/>
      <c r="B5" s="83" t="s">
        <v>4</v>
      </c>
      <c r="C5" s="84">
        <f>SUM(C2:C4)</f>
        <v>0</v>
      </c>
      <c r="D5" s="84">
        <f>SUM(D2:D4)</f>
        <v>0</v>
      </c>
      <c r="E5" s="84">
        <f>D5+C5</f>
        <v>0</v>
      </c>
    </row>
    <row r="7" spans="1:10" x14ac:dyDescent="0.25">
      <c r="B7" s="108" t="s">
        <v>88</v>
      </c>
      <c r="C7" s="108"/>
      <c r="D7" s="108"/>
      <c r="E7" s="108"/>
    </row>
  </sheetData>
  <sheetProtection algorithmName="SHA-512" hashValue="XEZc6eJNtcbv37pkht/3z4xJmbIdTP96npznzXVGwgMZfjgvmOsoRdxGwc0mBcdvcRMgomKO+lyfzjXqU+RlwQ==" saltValue="kU9aD8B2SHztB2SL2jW0oQ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activeCell="E18" sqref="E18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5" t="s">
        <v>45</v>
      </c>
      <c r="B1" s="85" t="s">
        <v>99</v>
      </c>
      <c r="C1" s="85" t="s">
        <v>104</v>
      </c>
      <c r="D1" s="85" t="s">
        <v>100</v>
      </c>
      <c r="E1" s="86" t="s">
        <v>68</v>
      </c>
      <c r="F1" s="34"/>
      <c r="G1" s="34"/>
    </row>
    <row r="2" spans="1:7" x14ac:dyDescent="0.25">
      <c r="A2" s="58">
        <v>1</v>
      </c>
      <c r="B2" s="59">
        <f>'Tabela 9 Ekonomski tok'!C9</f>
        <v>0</v>
      </c>
      <c r="C2" s="60">
        <v>1</v>
      </c>
      <c r="D2" s="61">
        <f t="shared" ref="D2:D11" si="0">B2*C2</f>
        <v>0</v>
      </c>
      <c r="E2" s="62"/>
    </row>
    <row r="3" spans="1:7" x14ac:dyDescent="0.25">
      <c r="A3" s="58">
        <v>2</v>
      </c>
      <c r="B3" s="59">
        <f>'Tabela 9 Ekonomski tok'!D9</f>
        <v>0</v>
      </c>
      <c r="C3" s="60">
        <f t="shared" ref="C3:C11" si="1">C2*0.95</f>
        <v>0.95</v>
      </c>
      <c r="D3" s="61">
        <f t="shared" si="0"/>
        <v>0</v>
      </c>
      <c r="E3" s="62"/>
    </row>
    <row r="4" spans="1:7" x14ac:dyDescent="0.25">
      <c r="A4" s="58">
        <v>3</v>
      </c>
      <c r="B4" s="59">
        <f>'Tabela 9 Ekonomski tok'!E9</f>
        <v>0</v>
      </c>
      <c r="C4" s="60">
        <f t="shared" si="1"/>
        <v>0.90249999999999997</v>
      </c>
      <c r="D4" s="61">
        <f t="shared" si="0"/>
        <v>0</v>
      </c>
      <c r="E4" s="62"/>
    </row>
    <row r="5" spans="1:7" x14ac:dyDescent="0.25">
      <c r="A5" s="58">
        <v>4</v>
      </c>
      <c r="B5" s="59">
        <f>'Tabela 9 Ekonomski tok'!F9</f>
        <v>0</v>
      </c>
      <c r="C5" s="60">
        <f t="shared" si="1"/>
        <v>0.85737499999999989</v>
      </c>
      <c r="D5" s="61">
        <f t="shared" si="0"/>
        <v>0</v>
      </c>
      <c r="E5" s="62"/>
    </row>
    <row r="6" spans="1:7" x14ac:dyDescent="0.25">
      <c r="A6" s="58">
        <v>5</v>
      </c>
      <c r="B6" s="59">
        <f>'Tabela 9 Ekonomski tok'!G9</f>
        <v>0</v>
      </c>
      <c r="C6" s="60">
        <f t="shared" si="1"/>
        <v>0.81450624999999988</v>
      </c>
      <c r="D6" s="61">
        <f t="shared" si="0"/>
        <v>0</v>
      </c>
      <c r="E6" s="63">
        <f>SUM(D2:D6)</f>
        <v>0</v>
      </c>
    </row>
    <row r="7" spans="1:7" x14ac:dyDescent="0.25">
      <c r="A7" s="58">
        <v>6</v>
      </c>
      <c r="B7" s="59">
        <f>'Tabela 9 Ekonomski tok'!H9</f>
        <v>0</v>
      </c>
      <c r="C7" s="60">
        <f t="shared" si="1"/>
        <v>0.77378093749999988</v>
      </c>
      <c r="D7" s="61">
        <f t="shared" si="0"/>
        <v>0</v>
      </c>
      <c r="E7" s="62"/>
    </row>
    <row r="8" spans="1:7" x14ac:dyDescent="0.25">
      <c r="A8" s="58">
        <v>7</v>
      </c>
      <c r="B8" s="59">
        <f>'Tabela 9 Ekonomski tok'!I9</f>
        <v>0</v>
      </c>
      <c r="C8" s="60">
        <f t="shared" si="1"/>
        <v>0.7350918906249998</v>
      </c>
      <c r="D8" s="61">
        <f t="shared" si="0"/>
        <v>0</v>
      </c>
      <c r="E8" s="62"/>
    </row>
    <row r="9" spans="1:7" x14ac:dyDescent="0.25">
      <c r="A9" s="58">
        <v>8</v>
      </c>
      <c r="B9" s="59">
        <f>'Tabela 9 Ekonomski tok'!J9</f>
        <v>0</v>
      </c>
      <c r="C9" s="60">
        <f t="shared" si="1"/>
        <v>0.69833729609374973</v>
      </c>
      <c r="D9" s="61">
        <f t="shared" si="0"/>
        <v>0</v>
      </c>
      <c r="E9" s="62"/>
    </row>
    <row r="10" spans="1:7" x14ac:dyDescent="0.25">
      <c r="A10" s="58">
        <v>9</v>
      </c>
      <c r="B10" s="59">
        <f>'Tabela 9 Ekonomski tok'!K9</f>
        <v>0</v>
      </c>
      <c r="C10" s="60">
        <f t="shared" si="1"/>
        <v>0.66342043128906225</v>
      </c>
      <c r="D10" s="61">
        <f t="shared" si="0"/>
        <v>0</v>
      </c>
      <c r="E10" s="62"/>
    </row>
    <row r="11" spans="1:7" x14ac:dyDescent="0.25">
      <c r="A11" s="58">
        <v>10</v>
      </c>
      <c r="B11" s="59">
        <f>'Tabela 9 Ekonomski tok'!L9</f>
        <v>0</v>
      </c>
      <c r="C11" s="60">
        <f t="shared" si="1"/>
        <v>0.63024940972460908</v>
      </c>
      <c r="D11" s="61">
        <f t="shared" si="0"/>
        <v>0</v>
      </c>
      <c r="E11" s="62"/>
    </row>
    <row r="12" spans="1:7" x14ac:dyDescent="0.25">
      <c r="A12" s="90" t="s">
        <v>4</v>
      </c>
      <c r="B12" s="91">
        <f>SUM(B2:B11)</f>
        <v>0</v>
      </c>
      <c r="C12" s="90"/>
      <c r="D12" s="91">
        <f>SUM(D2:D11)</f>
        <v>0</v>
      </c>
      <c r="E12" s="62"/>
      <c r="G12" s="36"/>
    </row>
  </sheetData>
  <sheetProtection algorithmName="SHA-512" hashValue="xPwxFp5kx5lkWrjrtgGpMuJQVcgcyHTJckmwwJTBHIYTR4XTnGeAyX8QeCbHH9RAD7oTmnpFZoK5mw1UZXz0Dg==" saltValue="mjMUzdWQekTNXvCRcQhSPQ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8" t="s">
        <v>45</v>
      </c>
      <c r="B1" s="23" t="s">
        <v>46</v>
      </c>
      <c r="C1" s="38" t="s">
        <v>47</v>
      </c>
    </row>
    <row r="2" spans="1:3" x14ac:dyDescent="0.25">
      <c r="A2" s="37">
        <v>1</v>
      </c>
      <c r="B2" s="35">
        <f>'Tabela 10 - NSV'!B2</f>
        <v>0</v>
      </c>
      <c r="C2" s="158">
        <f>IFERROR(IRR(B2:B11),0)</f>
        <v>0</v>
      </c>
    </row>
    <row r="3" spans="1:3" x14ac:dyDescent="0.25">
      <c r="A3" s="37">
        <v>2</v>
      </c>
      <c r="B3" s="35">
        <f>'Tabela 10 - NSV'!B3</f>
        <v>0</v>
      </c>
      <c r="C3" s="159"/>
    </row>
    <row r="4" spans="1:3" x14ac:dyDescent="0.25">
      <c r="A4" s="37">
        <v>3</v>
      </c>
      <c r="B4" s="35">
        <f>'Tabela 10 - NSV'!B4</f>
        <v>0</v>
      </c>
      <c r="C4" s="159"/>
    </row>
    <row r="5" spans="1:3" x14ac:dyDescent="0.25">
      <c r="A5" s="37">
        <v>4</v>
      </c>
      <c r="B5" s="35">
        <f>'Tabela 10 - NSV'!B5</f>
        <v>0</v>
      </c>
      <c r="C5" s="159"/>
    </row>
    <row r="6" spans="1:3" x14ac:dyDescent="0.25">
      <c r="A6" s="37">
        <v>5</v>
      </c>
      <c r="B6" s="35">
        <f>'Tabela 10 - NSV'!B6</f>
        <v>0</v>
      </c>
      <c r="C6" s="159"/>
    </row>
    <row r="7" spans="1:3" x14ac:dyDescent="0.25">
      <c r="A7" s="37">
        <v>6</v>
      </c>
      <c r="B7" s="35">
        <f>'Tabela 10 - NSV'!B7</f>
        <v>0</v>
      </c>
      <c r="C7" s="159"/>
    </row>
    <row r="8" spans="1:3" x14ac:dyDescent="0.25">
      <c r="A8" s="37">
        <v>7</v>
      </c>
      <c r="B8" s="35">
        <f>'Tabela 10 - NSV'!B8</f>
        <v>0</v>
      </c>
      <c r="C8" s="159"/>
    </row>
    <row r="9" spans="1:3" x14ac:dyDescent="0.25">
      <c r="A9" s="37">
        <v>8</v>
      </c>
      <c r="B9" s="35">
        <f>'Tabela 10 - NSV'!B9</f>
        <v>0</v>
      </c>
      <c r="C9" s="159"/>
    </row>
    <row r="10" spans="1:3" x14ac:dyDescent="0.25">
      <c r="A10" s="37">
        <v>9</v>
      </c>
      <c r="B10" s="35">
        <f>'Tabela 10 - NSV'!B10</f>
        <v>0</v>
      </c>
      <c r="C10" s="159"/>
    </row>
    <row r="11" spans="1:3" x14ac:dyDescent="0.25">
      <c r="A11" s="37">
        <v>10</v>
      </c>
      <c r="B11" s="35">
        <f>'Tabela 10 - NSV'!B11</f>
        <v>0</v>
      </c>
      <c r="C11" s="160"/>
    </row>
    <row r="12" spans="1:3" x14ac:dyDescent="0.25">
      <c r="A12" s="38" t="s">
        <v>4</v>
      </c>
      <c r="B12" s="39">
        <f>SUM(B2:B11)</f>
        <v>0</v>
      </c>
      <c r="C12" s="38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topLeftCell="B1" workbookViewId="0">
      <selection activeCell="B3" sqref="B3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1.5" customHeight="1" x14ac:dyDescent="0.25">
      <c r="A1" s="87" t="s">
        <v>45</v>
      </c>
      <c r="B1" s="161" t="s">
        <v>101</v>
      </c>
      <c r="C1" s="162"/>
      <c r="D1" s="162" t="s">
        <v>48</v>
      </c>
      <c r="E1" s="162"/>
      <c r="F1" s="162" t="s">
        <v>49</v>
      </c>
    </row>
    <row r="2" spans="1:6" ht="60" x14ac:dyDescent="0.25">
      <c r="A2" s="38"/>
      <c r="B2" s="10"/>
      <c r="C2" s="88" t="s">
        <v>50</v>
      </c>
      <c r="D2" s="89" t="s">
        <v>51</v>
      </c>
      <c r="E2" s="89" t="s">
        <v>52</v>
      </c>
      <c r="F2" s="162"/>
    </row>
    <row r="3" spans="1:6" x14ac:dyDescent="0.25">
      <c r="A3" s="37">
        <v>1</v>
      </c>
      <c r="B3" s="40">
        <f>'Tabela 9 Ekonomski tok'!C6</f>
        <v>0</v>
      </c>
      <c r="C3" s="41">
        <f t="shared" ref="C3:C12" si="0">$B$3</f>
        <v>0</v>
      </c>
      <c r="D3" s="40">
        <f>'Tabela 10 - NSV'!D2</f>
        <v>0</v>
      </c>
      <c r="E3" s="40">
        <f>D3</f>
        <v>0</v>
      </c>
      <c r="F3" s="40">
        <f t="shared" ref="F3:F7" si="1">E3-C3</f>
        <v>0</v>
      </c>
    </row>
    <row r="4" spans="1:6" x14ac:dyDescent="0.25">
      <c r="A4" s="37">
        <v>2</v>
      </c>
      <c r="B4" s="40"/>
      <c r="C4" s="41">
        <f t="shared" si="0"/>
        <v>0</v>
      </c>
      <c r="D4" s="40">
        <f>'Tabela 10 - NSV'!D3</f>
        <v>0</v>
      </c>
      <c r="E4" s="40">
        <f t="shared" ref="E4:E7" si="2">D4+E3</f>
        <v>0</v>
      </c>
      <c r="F4" s="40">
        <f t="shared" si="1"/>
        <v>0</v>
      </c>
    </row>
    <row r="5" spans="1:6" x14ac:dyDescent="0.25">
      <c r="A5" s="37">
        <v>3</v>
      </c>
      <c r="B5" s="40"/>
      <c r="C5" s="41">
        <f t="shared" si="0"/>
        <v>0</v>
      </c>
      <c r="D5" s="40">
        <f>'Tabela 10 - NSV'!D4</f>
        <v>0</v>
      </c>
      <c r="E5" s="40">
        <f t="shared" si="2"/>
        <v>0</v>
      </c>
      <c r="F5" s="40">
        <f t="shared" si="1"/>
        <v>0</v>
      </c>
    </row>
    <row r="6" spans="1:6" x14ac:dyDescent="0.25">
      <c r="A6" s="37">
        <v>4</v>
      </c>
      <c r="B6" s="40"/>
      <c r="C6" s="41">
        <f t="shared" si="0"/>
        <v>0</v>
      </c>
      <c r="D6" s="40">
        <f>'Tabela 10 - NSV'!D5</f>
        <v>0</v>
      </c>
      <c r="E6" s="40">
        <f t="shared" si="2"/>
        <v>0</v>
      </c>
      <c r="F6" s="40">
        <f t="shared" si="1"/>
        <v>0</v>
      </c>
    </row>
    <row r="7" spans="1:6" x14ac:dyDescent="0.25">
      <c r="A7" s="37">
        <v>5</v>
      </c>
      <c r="B7" s="40"/>
      <c r="C7" s="41">
        <f t="shared" si="0"/>
        <v>0</v>
      </c>
      <c r="D7" s="40">
        <f>'Tabela 10 - NSV'!D6</f>
        <v>0</v>
      </c>
      <c r="E7" s="40">
        <f t="shared" si="2"/>
        <v>0</v>
      </c>
      <c r="F7" s="40">
        <f t="shared" si="1"/>
        <v>0</v>
      </c>
    </row>
    <row r="8" spans="1:6" x14ac:dyDescent="0.25">
      <c r="A8" s="37">
        <v>6</v>
      </c>
      <c r="B8" s="40"/>
      <c r="C8" s="41">
        <f t="shared" si="0"/>
        <v>0</v>
      </c>
      <c r="D8" s="40">
        <f>'Tabela 10 - NSV'!D7</f>
        <v>0</v>
      </c>
      <c r="E8" s="40">
        <f t="shared" ref="E8:E12" si="3">D8+E7</f>
        <v>0</v>
      </c>
      <c r="F8" s="40">
        <f t="shared" ref="F8:F12" si="4">E8-C8</f>
        <v>0</v>
      </c>
    </row>
    <row r="9" spans="1:6" x14ac:dyDescent="0.25">
      <c r="A9" s="37">
        <v>7</v>
      </c>
      <c r="B9" s="40"/>
      <c r="C9" s="41">
        <f t="shared" si="0"/>
        <v>0</v>
      </c>
      <c r="D9" s="40">
        <f>'Tabela 10 - NSV'!D8</f>
        <v>0</v>
      </c>
      <c r="E9" s="40">
        <f t="shared" si="3"/>
        <v>0</v>
      </c>
      <c r="F9" s="40">
        <f t="shared" si="4"/>
        <v>0</v>
      </c>
    </row>
    <row r="10" spans="1:6" x14ac:dyDescent="0.25">
      <c r="A10" s="37">
        <v>8</v>
      </c>
      <c r="B10" s="40"/>
      <c r="C10" s="41">
        <f t="shared" si="0"/>
        <v>0</v>
      </c>
      <c r="D10" s="40">
        <f>'Tabela 10 - NSV'!D9</f>
        <v>0</v>
      </c>
      <c r="E10" s="40">
        <f t="shared" si="3"/>
        <v>0</v>
      </c>
      <c r="F10" s="40">
        <f t="shared" si="4"/>
        <v>0</v>
      </c>
    </row>
    <row r="11" spans="1:6" x14ac:dyDescent="0.25">
      <c r="A11" s="37">
        <v>9</v>
      </c>
      <c r="B11" s="40"/>
      <c r="C11" s="41">
        <f t="shared" si="0"/>
        <v>0</v>
      </c>
      <c r="D11" s="40">
        <f>'Tabela 10 - NSV'!D10</f>
        <v>0</v>
      </c>
      <c r="E11" s="40">
        <f t="shared" si="3"/>
        <v>0</v>
      </c>
      <c r="F11" s="40">
        <f t="shared" si="4"/>
        <v>0</v>
      </c>
    </row>
    <row r="12" spans="1:6" x14ac:dyDescent="0.25">
      <c r="A12" s="37">
        <v>10</v>
      </c>
      <c r="B12" s="40"/>
      <c r="C12" s="41">
        <f t="shared" si="0"/>
        <v>0</v>
      </c>
      <c r="D12" s="40">
        <f>'Tabela 10 - NSV'!D11</f>
        <v>0</v>
      </c>
      <c r="E12" s="40">
        <f t="shared" si="3"/>
        <v>0</v>
      </c>
      <c r="F12" s="40">
        <f t="shared" si="4"/>
        <v>0</v>
      </c>
    </row>
  </sheetData>
  <sheetProtection algorithmName="SHA-512" hashValue="SB6+sSmIUt6B3D/wThmIjCK9vb6ha1/k1VarpYPYsgppzMszH/H7z8kXgdUxG/xic3dDpceHWopRVkNNrzXVKg==" saltValue="AdmLU6lu6OwQyv43GP8IR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activeCell="A9" sqref="A9:XFD9"/>
    </sheetView>
  </sheetViews>
  <sheetFormatPr defaultRowHeight="15" x14ac:dyDescent="0.25"/>
  <cols>
    <col min="1" max="1" width="4.140625" bestFit="1" customWidth="1"/>
    <col min="2" max="2" width="21.42578125" customWidth="1"/>
    <col min="3" max="12" width="15.7109375" customWidth="1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76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SUM(C4:C5)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5">
        <v>2</v>
      </c>
      <c r="B5" s="27" t="s">
        <v>78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5" t="s">
        <v>79</v>
      </c>
      <c r="B6" s="27" t="s">
        <v>80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5" t="s">
        <v>81</v>
      </c>
      <c r="B7" s="27" t="s">
        <v>82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4" t="s">
        <v>38</v>
      </c>
      <c r="B8" s="25" t="s">
        <v>39</v>
      </c>
      <c r="C8" s="28">
        <f>SUM(C9:C12)</f>
        <v>0</v>
      </c>
      <c r="D8" s="28">
        <f t="shared" ref="D8:L8" si="1">SUM(D9:D12)</f>
        <v>0</v>
      </c>
      <c r="E8" s="28">
        <f t="shared" si="1"/>
        <v>0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</row>
    <row r="9" spans="1:12" x14ac:dyDescent="0.25">
      <c r="A9" s="25">
        <v>3</v>
      </c>
      <c r="B9" s="27" t="s">
        <v>40</v>
      </c>
      <c r="C9" s="29">
        <f>'Tabela 9 Ekonomski tok'!C6</f>
        <v>0</v>
      </c>
      <c r="D9" s="29"/>
      <c r="E9" s="29"/>
      <c r="F9" s="29"/>
      <c r="G9" s="29"/>
      <c r="H9" s="21"/>
      <c r="I9" s="21"/>
      <c r="J9" s="21"/>
      <c r="K9" s="21"/>
      <c r="L9" s="21"/>
    </row>
    <row r="10" spans="1:12" ht="30" x14ac:dyDescent="0.25">
      <c r="A10" s="25">
        <v>4</v>
      </c>
      <c r="B10" s="27" t="s">
        <v>41</v>
      </c>
      <c r="C10" s="30">
        <f>'Tabela 9 Ekonomski tok'!C7</f>
        <v>0</v>
      </c>
      <c r="D10" s="30">
        <f>'Tabela 9 Ekonomski tok'!D7</f>
        <v>0</v>
      </c>
      <c r="E10" s="30">
        <f>'Tabela 9 Ekonomski tok'!E7</f>
        <v>0</v>
      </c>
      <c r="F10" s="30">
        <f>'Tabela 9 Ekonomski tok'!F7</f>
        <v>0</v>
      </c>
      <c r="G10" s="30">
        <f>'Tabela 9 Ekonomski tok'!G7</f>
        <v>0</v>
      </c>
      <c r="H10" s="30">
        <f>'Tabela 9 Ekonomski tok'!H7</f>
        <v>0</v>
      </c>
      <c r="I10" s="30">
        <f>'Tabela 9 Ekonomski tok'!I7</f>
        <v>0</v>
      </c>
      <c r="J10" s="30">
        <f>'Tabela 9 Ekonomski tok'!J7</f>
        <v>0</v>
      </c>
      <c r="K10" s="30">
        <f>'Tabela 9 Ekonomski tok'!K7</f>
        <v>0</v>
      </c>
      <c r="L10" s="30">
        <f>'Tabela 9 Ekonomski tok'!L7</f>
        <v>0</v>
      </c>
    </row>
    <row r="11" spans="1:12" x14ac:dyDescent="0.25">
      <c r="A11" s="25">
        <v>5</v>
      </c>
      <c r="B11" s="27" t="s">
        <v>42</v>
      </c>
      <c r="C11" s="31">
        <f>'Tabela 9 Ekonomski tok'!C8</f>
        <v>0</v>
      </c>
      <c r="D11" s="31">
        <f>'Tabela 9 Ekonomski tok'!D8</f>
        <v>0</v>
      </c>
      <c r="E11" s="31">
        <f>'Tabela 9 Ekonomski tok'!E8</f>
        <v>0</v>
      </c>
      <c r="F11" s="31">
        <f>'Tabela 9 Ekonomski tok'!F8</f>
        <v>0</v>
      </c>
      <c r="G11" s="31">
        <f>'Tabela 9 Ekonomski tok'!G8</f>
        <v>0</v>
      </c>
      <c r="H11" s="31">
        <f>'Tabela 9 Ekonomski tok'!H8</f>
        <v>0</v>
      </c>
      <c r="I11" s="31">
        <f>'Tabela 9 Ekonomski tok'!I8</f>
        <v>0</v>
      </c>
      <c r="J11" s="31">
        <f>'Tabela 9 Ekonomski tok'!J8</f>
        <v>0</v>
      </c>
      <c r="K11" s="31">
        <f>'Tabela 9 Ekonomski tok'!K8</f>
        <v>0</v>
      </c>
      <c r="L11" s="31">
        <f>'Tabela 9 Ekonomski tok'!L8</f>
        <v>0</v>
      </c>
    </row>
    <row r="12" spans="1:12" x14ac:dyDescent="0.25">
      <c r="A12" s="25">
        <v>6</v>
      </c>
      <c r="B12" s="27" t="s">
        <v>83</v>
      </c>
      <c r="C12" s="31">
        <f>'Tabela 6 - Plan otplate kredita'!J5</f>
        <v>0</v>
      </c>
      <c r="D12" s="31">
        <f>'Tabela 6 - Plan otplate kredita'!K5</f>
        <v>0</v>
      </c>
      <c r="E12" s="31">
        <f>'Tabela 6 - Plan otplate kredita'!L5</f>
        <v>0</v>
      </c>
      <c r="F12" s="31">
        <f>'Tabela 6 - Plan otplate kredita'!M5</f>
        <v>0</v>
      </c>
      <c r="G12" s="31">
        <f>'Tabela 6 - Plan otplate kredita'!N5</f>
        <v>0</v>
      </c>
      <c r="H12" s="31">
        <f>'Tabela 6 - Plan otplate kredita'!O5</f>
        <v>0</v>
      </c>
      <c r="I12" s="31">
        <f>'Tabela 6 - Plan otplate kredita'!P5</f>
        <v>0</v>
      </c>
      <c r="J12" s="31">
        <f>'Tabela 6 - Plan otplate kredita'!Q5</f>
        <v>0</v>
      </c>
      <c r="K12" s="31">
        <f>'Tabela 6 - Plan otplate kredita'!R5</f>
        <v>0</v>
      </c>
      <c r="L12" s="31">
        <f>'Tabela 6 - Plan otplate kredita'!S5</f>
        <v>0</v>
      </c>
    </row>
    <row r="13" spans="1:12" x14ac:dyDescent="0.25">
      <c r="A13" s="24" t="s">
        <v>43</v>
      </c>
      <c r="B13" s="25" t="s">
        <v>44</v>
      </c>
      <c r="C13" s="32">
        <f>C3-C8</f>
        <v>0</v>
      </c>
      <c r="D13" s="32">
        <f>D3-D8</f>
        <v>0</v>
      </c>
      <c r="E13" s="32">
        <f>E3-E8</f>
        <v>0</v>
      </c>
      <c r="F13" s="32">
        <f>F3-F8</f>
        <v>0</v>
      </c>
      <c r="G13" s="32">
        <f>G3-G8</f>
        <v>0</v>
      </c>
      <c r="H13" s="32">
        <f t="shared" ref="H13:L13" si="2">H3-H8</f>
        <v>0</v>
      </c>
      <c r="I13" s="32">
        <f t="shared" si="2"/>
        <v>0</v>
      </c>
      <c r="J13" s="32">
        <f t="shared" si="2"/>
        <v>0</v>
      </c>
      <c r="K13" s="32">
        <f t="shared" si="2"/>
        <v>0</v>
      </c>
      <c r="L13" s="32">
        <f t="shared" si="2"/>
        <v>0</v>
      </c>
    </row>
  </sheetData>
  <sheetProtection algorithmName="SHA-512" hashValue="OXScHnIDHQTTemvxdIYc+FpE5496oBxf/NCsTPfVaxFgslJ9vWwmzL/8GfjiKmKDENnj5356lay4vCTbSho3lA==" saltValue="pDfVD4uGryx5BVCgKXpzt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8"/>
  <sheetViews>
    <sheetView workbookViewId="0">
      <selection activeCell="D27" sqref="D27"/>
    </sheetView>
  </sheetViews>
  <sheetFormatPr defaultColWidth="8.85546875" defaultRowHeight="15" x14ac:dyDescent="0.25"/>
  <cols>
    <col min="1" max="1" width="23" style="47" customWidth="1"/>
    <col min="2" max="2" width="8.140625" style="47" customWidth="1"/>
    <col min="3" max="3" width="13.14062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20" x14ac:dyDescent="0.25">
      <c r="A1" s="72"/>
      <c r="B1" s="72"/>
      <c r="C1" s="72"/>
      <c r="D1" s="112" t="s">
        <v>65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20" ht="47.25" customHeight="1" x14ac:dyDescent="0.25">
      <c r="A2" s="73" t="s">
        <v>6</v>
      </c>
      <c r="B2" s="73" t="s">
        <v>94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  <c r="T2" s="47" t="s">
        <v>64</v>
      </c>
    </row>
    <row r="3" spans="1:20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20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20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20" x14ac:dyDescent="0.25">
      <c r="A6" s="46"/>
      <c r="B6" s="46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0" x14ac:dyDescent="0.25">
      <c r="A7" s="46"/>
      <c r="B7" s="46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0" x14ac:dyDescent="0.25">
      <c r="A8" s="46"/>
      <c r="B8" s="46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20" x14ac:dyDescent="0.25">
      <c r="A9" s="46"/>
      <c r="B9" s="46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0" x14ac:dyDescent="0.25">
      <c r="A10" s="46"/>
      <c r="B10" s="46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0" x14ac:dyDescent="0.25">
      <c r="A11" s="46"/>
      <c r="B11" s="46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20" x14ac:dyDescent="0.25">
      <c r="A12" s="46"/>
      <c r="B12" s="46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0" x14ac:dyDescent="0.25">
      <c r="A13" s="46"/>
      <c r="B13" s="46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0" x14ac:dyDescent="0.25">
      <c r="A14" s="46"/>
      <c r="B14" s="46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0" x14ac:dyDescent="0.25">
      <c r="A15" s="124" t="s">
        <v>89</v>
      </c>
      <c r="B15" s="125"/>
      <c r="C15" s="126"/>
      <c r="D15" s="51"/>
      <c r="E15" s="127"/>
      <c r="F15" s="128"/>
      <c r="G15" s="128"/>
      <c r="H15" s="128"/>
      <c r="I15" s="128"/>
      <c r="J15" s="128"/>
      <c r="K15" s="128"/>
      <c r="L15" s="128"/>
      <c r="M15" s="129"/>
    </row>
    <row r="16" spans="1:20" x14ac:dyDescent="0.25">
      <c r="A16" s="116" t="s">
        <v>90</v>
      </c>
      <c r="B16" s="117"/>
      <c r="C16" s="118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1" ht="15" customHeight="1" x14ac:dyDescent="0.25">
      <c r="A17" s="116" t="s">
        <v>91</v>
      </c>
      <c r="B17" s="117"/>
      <c r="C17" s="118"/>
      <c r="D17" s="51"/>
      <c r="E17" s="121"/>
      <c r="F17" s="122"/>
      <c r="G17" s="122"/>
      <c r="H17" s="122"/>
      <c r="I17" s="122"/>
      <c r="J17" s="122"/>
      <c r="K17" s="122"/>
      <c r="L17" s="122"/>
      <c r="M17" s="123"/>
    </row>
    <row r="18" spans="1:21" ht="15.75" thickBot="1" x14ac:dyDescent="0.3">
      <c r="A18" s="113" t="s">
        <v>9</v>
      </c>
      <c r="B18" s="114"/>
      <c r="C18" s="115"/>
      <c r="D18" s="81">
        <f>SUMPRODUCT(D3:D14,$C$3:$C$14)+D15+D16+D17</f>
        <v>0</v>
      </c>
      <c r="E18" s="81">
        <f>SUMPRODUCT(E3:E14,$C$3:$C$14)+E16</f>
        <v>0</v>
      </c>
      <c r="F18" s="81">
        <f t="shared" ref="F18:M18" si="0">SUMPRODUCT(F3:F14,$C$3:$C$14)+F16</f>
        <v>0</v>
      </c>
      <c r="G18" s="81">
        <f t="shared" si="0"/>
        <v>0</v>
      </c>
      <c r="H18" s="81">
        <f t="shared" si="0"/>
        <v>0</v>
      </c>
      <c r="I18" s="81">
        <f t="shared" si="0"/>
        <v>0</v>
      </c>
      <c r="J18" s="81">
        <f t="shared" si="0"/>
        <v>0</v>
      </c>
      <c r="K18" s="81">
        <f t="shared" si="0"/>
        <v>0</v>
      </c>
      <c r="L18" s="81">
        <f t="shared" si="0"/>
        <v>0</v>
      </c>
      <c r="M18" s="81">
        <f t="shared" si="0"/>
        <v>0</v>
      </c>
    </row>
    <row r="19" spans="1:21" ht="15" customHeight="1" x14ac:dyDescent="0.25">
      <c r="A19" s="119" t="s">
        <v>102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66"/>
      <c r="O19" s="66"/>
      <c r="P19" s="66"/>
      <c r="Q19" s="66"/>
      <c r="R19" s="66"/>
      <c r="S19" s="66"/>
      <c r="T19" s="66"/>
      <c r="U19" s="66"/>
    </row>
    <row r="20" spans="1:2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66"/>
      <c r="O20" s="66"/>
      <c r="P20" s="66"/>
      <c r="Q20" s="66"/>
      <c r="R20" s="66"/>
      <c r="S20" s="66"/>
      <c r="T20" s="66"/>
      <c r="U20" s="66"/>
    </row>
    <row r="21" spans="1:21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66"/>
      <c r="O21" s="66"/>
      <c r="P21" s="66"/>
      <c r="Q21" s="66"/>
      <c r="R21" s="66"/>
      <c r="S21" s="66"/>
      <c r="T21" s="66"/>
      <c r="U21" s="66"/>
    </row>
    <row r="22" spans="1:21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66"/>
      <c r="O22" s="66"/>
      <c r="P22" s="66"/>
      <c r="Q22" s="66"/>
      <c r="R22" s="66"/>
      <c r="S22" s="66"/>
      <c r="T22" s="66"/>
      <c r="U22" s="66"/>
    </row>
    <row r="23" spans="1:21" ht="43.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66"/>
      <c r="O23" s="66"/>
      <c r="P23" s="66"/>
      <c r="Q23" s="66"/>
      <c r="R23" s="66"/>
      <c r="S23" s="66"/>
      <c r="T23" s="66"/>
      <c r="U23" s="66"/>
    </row>
    <row r="24" spans="1:2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x14ac:dyDescent="0.25">
      <c r="A29" s="109" t="s">
        <v>74</v>
      </c>
      <c r="B29" s="109"/>
      <c r="C29" s="109"/>
      <c r="D29" s="66"/>
      <c r="E29" s="66"/>
      <c r="F29" s="66"/>
      <c r="G29" s="66" t="s">
        <v>64</v>
      </c>
      <c r="H29" s="66"/>
      <c r="I29" s="66"/>
      <c r="J29" s="66"/>
      <c r="K29" s="66"/>
      <c r="L29" s="66"/>
      <c r="M29" s="66"/>
      <c r="N29" s="66"/>
      <c r="O29" s="66"/>
      <c r="P29" s="67">
        <v>0.01</v>
      </c>
      <c r="Q29" s="66"/>
      <c r="R29" s="66"/>
      <c r="S29" s="66"/>
      <c r="T29" s="66"/>
      <c r="U29" s="66"/>
    </row>
    <row r="30" spans="1:21" x14ac:dyDescent="0.25">
      <c r="A30" s="110" t="s">
        <v>75</v>
      </c>
      <c r="B30" s="111"/>
      <c r="C30" s="68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1.4999999999999999E-2</v>
      </c>
      <c r="Q30" s="66"/>
      <c r="R30" s="66"/>
      <c r="S30" s="66"/>
      <c r="T30" s="66"/>
      <c r="U30" s="66"/>
    </row>
    <row r="31" spans="1:2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0.02</v>
      </c>
      <c r="Q31" s="66"/>
      <c r="R31" s="66"/>
      <c r="S31" s="66"/>
      <c r="T31" s="66"/>
      <c r="U31" s="66"/>
    </row>
    <row r="32" spans="1:2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9">
        <v>2.5000000000000001E-2</v>
      </c>
      <c r="Q32" s="66"/>
      <c r="R32" s="66"/>
      <c r="S32" s="66"/>
      <c r="T32" s="66"/>
      <c r="U32" s="66"/>
    </row>
    <row r="33" spans="1:2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>
        <v>0.03</v>
      </c>
      <c r="Q33" s="66"/>
      <c r="R33" s="66"/>
      <c r="S33" s="66"/>
      <c r="T33" s="66"/>
      <c r="U33" s="66"/>
    </row>
    <row r="34" spans="1:2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9">
        <v>3.5000000000000003E-2</v>
      </c>
      <c r="Q34" s="66"/>
      <c r="R34" s="66"/>
      <c r="S34" s="66"/>
      <c r="T34" s="66"/>
      <c r="U34" s="66"/>
    </row>
    <row r="35" spans="1:2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>
        <v>0.04</v>
      </c>
      <c r="Q35" s="66"/>
      <c r="R35" s="66"/>
      <c r="S35" s="66"/>
      <c r="T35" s="66"/>
      <c r="U35" s="66"/>
    </row>
    <row r="36" spans="1:2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</row>
    <row r="40" spans="1:2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1:2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</row>
    <row r="43" spans="1:2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pans="1:2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1:2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</sheetData>
  <sheetProtection algorithmName="SHA-512" hashValue="r7wHvNFMSPS/EAQnS/uwiN+k8jBHq+5RoqjQtciBtBl/NIyb89UvdtXvRnRECuwVOx9qZzOnUKTou/FlCZQHvw==" saltValue="vc9bpi0Da8moQ6j730RrHQ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57"/>
  <sheetViews>
    <sheetView workbookViewId="0">
      <selection activeCell="F30" sqref="F30"/>
    </sheetView>
  </sheetViews>
  <sheetFormatPr defaultColWidth="8.85546875" defaultRowHeight="15" x14ac:dyDescent="0.25"/>
  <cols>
    <col min="1" max="1" width="19.140625" style="47" bestFit="1" customWidth="1"/>
    <col min="2" max="2" width="8.140625" style="47" customWidth="1"/>
    <col min="3" max="3" width="10.8554687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34" x14ac:dyDescent="0.25">
      <c r="A1" s="72"/>
      <c r="B1" s="72"/>
      <c r="C1" s="72"/>
      <c r="D1" s="112" t="s">
        <v>70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34" ht="47.25" customHeight="1" x14ac:dyDescent="0.25">
      <c r="A2" s="73" t="s">
        <v>10</v>
      </c>
      <c r="B2" s="73" t="s">
        <v>7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</row>
    <row r="3" spans="1:34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34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34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34" x14ac:dyDescent="0.25">
      <c r="A6" s="46"/>
      <c r="B6" s="46"/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34" x14ac:dyDescent="0.25">
      <c r="A7" s="46"/>
      <c r="B7" s="46"/>
      <c r="C7" s="53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34" x14ac:dyDescent="0.25">
      <c r="A8" s="46"/>
      <c r="B8" s="46"/>
      <c r="C8" s="53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34" x14ac:dyDescent="0.25">
      <c r="A9" s="46"/>
      <c r="B9" s="46"/>
      <c r="C9" s="53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34" x14ac:dyDescent="0.25">
      <c r="A10" s="46"/>
      <c r="B10" s="46"/>
      <c r="C10" s="53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34" x14ac:dyDescent="0.25">
      <c r="A11" s="46"/>
      <c r="B11" s="46"/>
      <c r="C11" s="53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34" x14ac:dyDescent="0.25">
      <c r="A12" s="46"/>
      <c r="B12" s="46"/>
      <c r="C12" s="53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34" x14ac:dyDescent="0.25">
      <c r="A13" s="46"/>
      <c r="B13" s="46"/>
      <c r="C13" s="53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34" x14ac:dyDescent="0.25">
      <c r="A14" s="113" t="s">
        <v>11</v>
      </c>
      <c r="B14" s="114"/>
      <c r="C14" s="115"/>
      <c r="D14" s="65">
        <f>SUMPRODUCT(D3:D13,$C$3:$C$13)</f>
        <v>0</v>
      </c>
      <c r="E14" s="65">
        <f>SUMPRODUCT(E3:E13,$C$3:$C$13)</f>
        <v>0</v>
      </c>
      <c r="F14" s="65">
        <f>SUMPRODUCT(F3:F13,$C$3:$C$13)*(100%+$C$26)</f>
        <v>0</v>
      </c>
      <c r="G14" s="65">
        <f>SUMPRODUCT(G3:G13,$C$3:$C$13)*(100%+$C$26)^E2</f>
        <v>0</v>
      </c>
      <c r="H14" s="65">
        <f t="shared" ref="H14:M14" si="0">SUMPRODUCT(H3:H13,$C$3:$C$13)*(100%+$C$26)^F2</f>
        <v>0</v>
      </c>
      <c r="I14" s="65">
        <f t="shared" si="0"/>
        <v>0</v>
      </c>
      <c r="J14" s="65">
        <f t="shared" si="0"/>
        <v>0</v>
      </c>
      <c r="K14" s="65">
        <f t="shared" si="0"/>
        <v>0</v>
      </c>
      <c r="L14" s="65">
        <f t="shared" si="0"/>
        <v>0</v>
      </c>
      <c r="M14" s="65">
        <f t="shared" si="0"/>
        <v>0</v>
      </c>
    </row>
    <row r="15" spans="1:34" ht="15" customHeight="1" x14ac:dyDescent="0.25">
      <c r="A15" s="119" t="s">
        <v>66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4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15" customHeight="1" x14ac:dyDescent="0.25">
      <c r="A25" s="109" t="s">
        <v>74</v>
      </c>
      <c r="B25" s="109"/>
      <c r="C25" s="109"/>
      <c r="D25" s="66"/>
      <c r="E25" s="66"/>
      <c r="F25" s="66"/>
      <c r="G25" s="66" t="s">
        <v>64</v>
      </c>
      <c r="H25" s="66"/>
      <c r="I25" s="66"/>
      <c r="J25" s="66"/>
      <c r="K25" s="66"/>
      <c r="L25" s="66"/>
      <c r="M25" s="66"/>
      <c r="N25" s="66"/>
      <c r="O25" s="66"/>
      <c r="P25" s="67">
        <v>0.01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ht="15" customHeight="1" x14ac:dyDescent="0.25">
      <c r="A26" s="110" t="s">
        <v>75</v>
      </c>
      <c r="B26" s="111"/>
      <c r="C26" s="6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9">
        <v>1.4999999999999999E-2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v>0.02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9">
        <v>2.5000000000000001E-2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v>0.03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3.5000000000000003E-2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0.04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34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34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34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spans="1:34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34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34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34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4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1:34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34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34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34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</sheetData>
  <sheetProtection algorithmName="SHA-512" hashValue="khD8k1bc9+ceS6Sq4OViZYnJBZRfuPpJCkqNvNH9YfRr2gzUNh7fmylfWs7NU0MAy7S/9TNDqFizZLAz3hWTYw==" saltValue="X9CKMkwo9GhOHpZsZ8TN2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89"/>
  <sheetViews>
    <sheetView workbookViewId="0">
      <selection activeCell="Q13" sqref="Q13"/>
    </sheetView>
  </sheetViews>
  <sheetFormatPr defaultColWidth="8.85546875" defaultRowHeight="15" x14ac:dyDescent="0.25"/>
  <cols>
    <col min="1" max="1" width="2.85546875" style="47" bestFit="1" customWidth="1"/>
    <col min="2" max="2" width="19.140625" style="47" bestFit="1" customWidth="1"/>
    <col min="3" max="3" width="10.85546875" style="47" bestFit="1" customWidth="1"/>
    <col min="4" max="5" width="10.85546875" style="47" hidden="1" customWidth="1"/>
    <col min="6" max="6" width="13.140625" style="47" hidden="1" customWidth="1"/>
    <col min="7" max="7" width="11.7109375" style="47" customWidth="1"/>
    <col min="8" max="17" width="15.7109375" style="47" customWidth="1"/>
    <col min="18" max="18" width="8.85546875" style="47"/>
    <col min="19" max="19" width="0" style="47" hidden="1" customWidth="1"/>
    <col min="20" max="16384" width="8.85546875" style="47"/>
  </cols>
  <sheetData>
    <row r="1" spans="1:28" x14ac:dyDescent="0.25">
      <c r="A1" s="132" t="s">
        <v>67</v>
      </c>
      <c r="B1" s="133"/>
      <c r="C1" s="133"/>
      <c r="D1" s="133"/>
      <c r="E1" s="133"/>
      <c r="F1" s="133"/>
      <c r="G1" s="134"/>
      <c r="H1" s="112" t="s">
        <v>71</v>
      </c>
      <c r="I1" s="112"/>
      <c r="J1" s="112"/>
      <c r="K1" s="112"/>
      <c r="L1" s="112"/>
      <c r="M1" s="112"/>
      <c r="N1" s="112"/>
      <c r="O1" s="112"/>
      <c r="P1" s="112"/>
      <c r="Q1" s="112"/>
    </row>
    <row r="2" spans="1:28" ht="47.25" customHeight="1" x14ac:dyDescent="0.25">
      <c r="A2" s="72" t="s">
        <v>0</v>
      </c>
      <c r="B2" s="72" t="s">
        <v>1</v>
      </c>
      <c r="C2" s="73" t="s">
        <v>2</v>
      </c>
      <c r="D2" s="73" t="s">
        <v>105</v>
      </c>
      <c r="E2" s="73" t="s">
        <v>106</v>
      </c>
      <c r="F2" s="107" t="s">
        <v>107</v>
      </c>
      <c r="G2" s="73" t="s">
        <v>5</v>
      </c>
      <c r="H2" s="74">
        <v>1</v>
      </c>
      <c r="I2" s="75">
        <v>2</v>
      </c>
      <c r="J2" s="75">
        <v>3</v>
      </c>
      <c r="K2" s="75">
        <v>4</v>
      </c>
      <c r="L2" s="75">
        <v>5</v>
      </c>
      <c r="M2" s="75">
        <v>6</v>
      </c>
      <c r="N2" s="75">
        <v>7</v>
      </c>
      <c r="O2" s="75">
        <v>8</v>
      </c>
      <c r="P2" s="75">
        <v>9</v>
      </c>
      <c r="Q2" s="75">
        <v>10</v>
      </c>
    </row>
    <row r="3" spans="1:28" x14ac:dyDescent="0.25">
      <c r="A3" s="46">
        <v>1</v>
      </c>
      <c r="B3" s="46"/>
      <c r="C3" s="50"/>
      <c r="D3" s="50">
        <f>IF(C3&lt;=700,C3,IF(AND(C3&gt;700,C3&lt;=1000),C3-63,IF(C3&lt;=1000,C3-63,IF(C3&gt;1000,C3-123,FALSE))))</f>
        <v>0</v>
      </c>
      <c r="E3" s="104">
        <f>IF(C3&lt;=700,1.1834,IF(AND(C3&gt;700,C3&lt;=1000),1.3245,IF(C3&gt;999,1.4388,FALSE)))</f>
        <v>1.1834</v>
      </c>
      <c r="F3" s="105">
        <f>D3*E3</f>
        <v>0</v>
      </c>
      <c r="G3" s="54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8" x14ac:dyDescent="0.25">
      <c r="A4" s="46">
        <v>2</v>
      </c>
      <c r="B4" s="46"/>
      <c r="C4" s="50"/>
      <c r="D4" s="50">
        <f t="shared" ref="D4:D12" si="0">IF(C4&lt;=700,C4,IF(AND(C4&gt;700,C4&lt;=1000),C4-63,IF(C4&lt;=1000,C4-63,IF(C4&gt;1000,C4-123,FALSE))))</f>
        <v>0</v>
      </c>
      <c r="E4" s="104">
        <f>IF(C4&lt;=700,1.1834,IF(AND(C4&gt;700,C4&lt;=1000),1.3245,IF(C4&gt;999,1.4388,FALSE)))</f>
        <v>1.1834</v>
      </c>
      <c r="F4" s="105">
        <f t="shared" ref="F4:F12" si="1">D4*E4</f>
        <v>0</v>
      </c>
      <c r="G4" s="54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28" x14ac:dyDescent="0.25">
      <c r="A5" s="46">
        <v>3</v>
      </c>
      <c r="B5" s="46"/>
      <c r="C5" s="50"/>
      <c r="D5" s="50">
        <f t="shared" si="0"/>
        <v>0</v>
      </c>
      <c r="E5" s="104">
        <f t="shared" ref="E5:E12" si="2">IF(C5&lt;=699,1.1834,IF(AND(C5&gt;700,C5&lt;=1000),1.3245,IF(C5&gt;999,1.4388,FALSE)))</f>
        <v>1.1834</v>
      </c>
      <c r="F5" s="105">
        <f t="shared" si="1"/>
        <v>0</v>
      </c>
      <c r="G5" s="54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8" x14ac:dyDescent="0.25">
      <c r="A6" s="46">
        <v>4</v>
      </c>
      <c r="B6" s="46"/>
      <c r="C6" s="50"/>
      <c r="D6" s="50">
        <f t="shared" si="0"/>
        <v>0</v>
      </c>
      <c r="E6" s="104">
        <f t="shared" si="2"/>
        <v>1.1834</v>
      </c>
      <c r="F6" s="105">
        <f t="shared" si="1"/>
        <v>0</v>
      </c>
      <c r="G6" s="54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28" x14ac:dyDescent="0.25">
      <c r="A7" s="46">
        <v>5</v>
      </c>
      <c r="B7" s="46"/>
      <c r="C7" s="50"/>
      <c r="D7" s="50">
        <f t="shared" si="0"/>
        <v>0</v>
      </c>
      <c r="E7" s="104">
        <f t="shared" si="2"/>
        <v>1.1834</v>
      </c>
      <c r="F7" s="105">
        <f t="shared" si="1"/>
        <v>0</v>
      </c>
      <c r="G7" s="54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8" x14ac:dyDescent="0.25">
      <c r="A8" s="46">
        <v>6</v>
      </c>
      <c r="B8" s="46"/>
      <c r="C8" s="50"/>
      <c r="D8" s="50">
        <f t="shared" si="0"/>
        <v>0</v>
      </c>
      <c r="E8" s="104">
        <f t="shared" si="2"/>
        <v>1.1834</v>
      </c>
      <c r="F8" s="105">
        <f t="shared" si="1"/>
        <v>0</v>
      </c>
      <c r="G8" s="54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28" x14ac:dyDescent="0.25">
      <c r="A9" s="46">
        <v>7</v>
      </c>
      <c r="B9" s="46"/>
      <c r="C9" s="50"/>
      <c r="D9" s="50">
        <f t="shared" si="0"/>
        <v>0</v>
      </c>
      <c r="E9" s="104">
        <f t="shared" si="2"/>
        <v>1.1834</v>
      </c>
      <c r="F9" s="105">
        <f t="shared" si="1"/>
        <v>0</v>
      </c>
      <c r="G9" s="54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28" x14ac:dyDescent="0.25">
      <c r="A10" s="46">
        <v>8</v>
      </c>
      <c r="B10" s="46"/>
      <c r="C10" s="50"/>
      <c r="D10" s="50">
        <f t="shared" si="0"/>
        <v>0</v>
      </c>
      <c r="E10" s="104">
        <f t="shared" si="2"/>
        <v>1.1834</v>
      </c>
      <c r="F10" s="105">
        <f t="shared" si="1"/>
        <v>0</v>
      </c>
      <c r="G10" s="54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8" x14ac:dyDescent="0.25">
      <c r="A11" s="46">
        <v>9</v>
      </c>
      <c r="B11" s="46"/>
      <c r="C11" s="50"/>
      <c r="D11" s="50">
        <f t="shared" si="0"/>
        <v>0</v>
      </c>
      <c r="E11" s="104">
        <f t="shared" si="2"/>
        <v>1.1834</v>
      </c>
      <c r="F11" s="105">
        <f t="shared" si="1"/>
        <v>0</v>
      </c>
      <c r="G11" s="54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8" x14ac:dyDescent="0.25">
      <c r="A12" s="46">
        <v>10</v>
      </c>
      <c r="B12" s="46"/>
      <c r="C12" s="50"/>
      <c r="D12" s="50">
        <f t="shared" si="0"/>
        <v>0</v>
      </c>
      <c r="E12" s="104">
        <f t="shared" si="2"/>
        <v>1.1834</v>
      </c>
      <c r="F12" s="105">
        <f t="shared" si="1"/>
        <v>0</v>
      </c>
      <c r="G12" s="54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8" x14ac:dyDescent="0.25">
      <c r="A13" s="130" t="s">
        <v>3</v>
      </c>
      <c r="B13" s="130"/>
      <c r="C13" s="130"/>
      <c r="D13" s="130"/>
      <c r="E13" s="130"/>
      <c r="F13" s="130"/>
      <c r="G13" s="130"/>
      <c r="H13" s="52">
        <f>SUMPRODUCT($G$3:$G$12,H3:H12,$F$3:$F$12)</f>
        <v>0</v>
      </c>
      <c r="I13" s="52">
        <f t="shared" ref="I13:Q13" si="3">SUMPRODUCT($G$3:$G$12,I3:I12,$F$3:$F$12)</f>
        <v>0</v>
      </c>
      <c r="J13" s="52">
        <f t="shared" si="3"/>
        <v>0</v>
      </c>
      <c r="K13" s="52">
        <f t="shared" si="3"/>
        <v>0</v>
      </c>
      <c r="L13" s="52">
        <f t="shared" si="3"/>
        <v>0</v>
      </c>
      <c r="M13" s="52">
        <f t="shared" si="3"/>
        <v>0</v>
      </c>
      <c r="N13" s="52">
        <f t="shared" si="3"/>
        <v>0</v>
      </c>
      <c r="O13" s="52">
        <f t="shared" si="3"/>
        <v>0</v>
      </c>
      <c r="P13" s="52">
        <f t="shared" si="3"/>
        <v>0</v>
      </c>
      <c r="Q13" s="52">
        <f t="shared" si="3"/>
        <v>0</v>
      </c>
    </row>
    <row r="14" spans="1:28" x14ac:dyDescent="0.25">
      <c r="A14" s="119" t="s">
        <v>72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x14ac:dyDescent="0.25">
      <c r="A16" s="66"/>
      <c r="B16" s="66"/>
      <c r="C16" s="66"/>
      <c r="D16" s="66"/>
      <c r="E16" s="66"/>
      <c r="F16" s="10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10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" customHeight="1" x14ac:dyDescent="0.25">
      <c r="A20" s="66"/>
      <c r="B20" s="135" t="s">
        <v>76</v>
      </c>
      <c r="C20" s="109"/>
      <c r="D20" s="102"/>
      <c r="E20" s="102"/>
      <c r="F20" s="102"/>
      <c r="G20" s="66"/>
      <c r="H20" s="66"/>
      <c r="I20" s="66"/>
      <c r="J20" s="66" t="s">
        <v>64</v>
      </c>
      <c r="K20" s="66"/>
      <c r="L20" s="66"/>
      <c r="M20" s="66"/>
      <c r="N20" s="66"/>
      <c r="O20" s="66"/>
      <c r="P20" s="66"/>
      <c r="Q20" s="66"/>
      <c r="R20" s="66"/>
      <c r="S20" s="67">
        <v>0.01</v>
      </c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" customHeight="1" x14ac:dyDescent="0.25">
      <c r="A21" s="66"/>
      <c r="B21" s="71" t="s">
        <v>77</v>
      </c>
      <c r="C21" s="68"/>
      <c r="D21" s="103"/>
      <c r="E21" s="103"/>
      <c r="F21" s="103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9">
        <v>1.4999999999999999E-2</v>
      </c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>
        <v>0.02</v>
      </c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9">
        <v>2.5000000000000001E-2</v>
      </c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>
        <v>0.03</v>
      </c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9">
        <v>3.5000000000000003E-2</v>
      </c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>
        <v>0.04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28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1:28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1:28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8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28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1:28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1:28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1:28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1:28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1:28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1:28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1:28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1:28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1:28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1:28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1:28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1:28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1:28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1:28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1:28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1:28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1:28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1:28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1:28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1:28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1:28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1:28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1:28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1:28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  <row r="77" spans="1:28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</row>
    <row r="78" spans="1:28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</row>
    <row r="79" spans="1:28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</row>
    <row r="81" spans="1:28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</row>
    <row r="82" spans="1:28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</row>
    <row r="83" spans="1:28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</row>
    <row r="84" spans="1:28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</row>
    <row r="85" spans="1:28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</row>
    <row r="86" spans="1:28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</row>
    <row r="87" spans="1:28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</row>
    <row r="88" spans="1:28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</row>
    <row r="89" spans="1:28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</row>
  </sheetData>
  <sheetProtection algorithmName="SHA-512" hashValue="gu1aX4F5FA5PLIGKhRtAFRFPLRefeZ5mYr0l5lMrAjMe/XZfPnIUEV4W16DS8Ms5OMfhtOk1D2XwZ69KCTzP7w==" saltValue="032VK+6eF/LfUfcyIbFNaA==" spinCount="100000" sheet="1" objects="1" scenarios="1"/>
  <mergeCells count="5">
    <mergeCell ref="H1:Q1"/>
    <mergeCell ref="A13:G13"/>
    <mergeCell ref="A14:Q15"/>
    <mergeCell ref="A1:G1"/>
    <mergeCell ref="B20:C20"/>
  </mergeCells>
  <dataValidations count="3">
    <dataValidation type="list" allowBlank="1" showInputMessage="1" showErrorMessage="1" sqref="C21:F21" xr:uid="{00000000-0002-0000-0300-000000000000}">
      <formula1>$S$20:$S$26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  <dataValidation operator="greaterThanOrEqual" allowBlank="1" showInputMessage="1" showErrorMessage="1" sqref="D3:F12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G29" sqref="G29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3.140625" bestFit="1" customWidth="1"/>
    <col min="6" max="15" width="15.7109375" customWidth="1"/>
  </cols>
  <sheetData>
    <row r="1" spans="1:15" ht="15" customHeight="1" x14ac:dyDescent="0.25">
      <c r="A1" s="1"/>
      <c r="B1" s="1"/>
      <c r="C1" s="1"/>
      <c r="D1" s="1"/>
      <c r="E1" s="1"/>
      <c r="F1" s="136" t="s">
        <v>23</v>
      </c>
      <c r="G1" s="137"/>
      <c r="H1" s="137"/>
      <c r="I1" s="137"/>
      <c r="J1" s="137"/>
      <c r="K1" s="137"/>
      <c r="L1" s="137"/>
      <c r="M1" s="137"/>
      <c r="N1" s="137"/>
      <c r="O1" s="138"/>
    </row>
    <row r="2" spans="1:15" ht="47.25" customHeight="1" x14ac:dyDescent="0.25">
      <c r="A2" s="1" t="s">
        <v>0</v>
      </c>
      <c r="B2" s="1" t="s">
        <v>10</v>
      </c>
      <c r="C2" s="2" t="s">
        <v>26</v>
      </c>
      <c r="D2" s="2" t="s">
        <v>25</v>
      </c>
      <c r="E2" s="2" t="s">
        <v>61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6" t="s">
        <v>62</v>
      </c>
      <c r="C3" s="53"/>
      <c r="D3" s="55"/>
      <c r="E3" s="56"/>
      <c r="F3" s="43">
        <f>IF($D$3&gt;=F2,IFERROR(($C$3-$E$3)/$D$3,0),0)</f>
        <v>0</v>
      </c>
      <c r="G3" s="43">
        <f t="shared" ref="G3:O3" si="0">IF($D$3&gt;=G2,IFERROR(($C$3-$E$3)/$D$3,0),0)</f>
        <v>0</v>
      </c>
      <c r="H3" s="43">
        <f t="shared" si="0"/>
        <v>0</v>
      </c>
      <c r="I3" s="43">
        <f t="shared" si="0"/>
        <v>0</v>
      </c>
      <c r="J3" s="43">
        <f t="shared" si="0"/>
        <v>0</v>
      </c>
      <c r="K3" s="43">
        <f t="shared" si="0"/>
        <v>0</v>
      </c>
      <c r="L3" s="43">
        <f t="shared" si="0"/>
        <v>0</v>
      </c>
      <c r="M3" s="43">
        <f t="shared" si="0"/>
        <v>0</v>
      </c>
      <c r="N3" s="43">
        <f t="shared" si="0"/>
        <v>0</v>
      </c>
      <c r="O3" s="43">
        <f t="shared" si="0"/>
        <v>0</v>
      </c>
    </row>
    <row r="4" spans="1:15" x14ac:dyDescent="0.25">
      <c r="A4" s="1">
        <v>2</v>
      </c>
      <c r="B4" s="46" t="s">
        <v>103</v>
      </c>
      <c r="C4" s="53"/>
      <c r="D4" s="55"/>
      <c r="E4" s="56"/>
      <c r="F4" s="43">
        <f>IF($D$4&gt;=F2,IFERROR(($C$4-$E$4)/$D$4,0),0)</f>
        <v>0</v>
      </c>
      <c r="G4" s="43">
        <f t="shared" ref="G4:O4" si="1">IF($D$4&gt;=G2,IFERROR(($C$4-$E$4)/$D$4,0),0)</f>
        <v>0</v>
      </c>
      <c r="H4" s="43">
        <f t="shared" si="1"/>
        <v>0</v>
      </c>
      <c r="I4" s="43">
        <f t="shared" si="1"/>
        <v>0</v>
      </c>
      <c r="J4" s="43">
        <f t="shared" si="1"/>
        <v>0</v>
      </c>
      <c r="K4" s="43">
        <f t="shared" si="1"/>
        <v>0</v>
      </c>
      <c r="L4" s="43">
        <f t="shared" si="1"/>
        <v>0</v>
      </c>
      <c r="M4" s="43">
        <f t="shared" si="1"/>
        <v>0</v>
      </c>
      <c r="N4" s="43">
        <f t="shared" si="1"/>
        <v>0</v>
      </c>
      <c r="O4" s="43">
        <f t="shared" si="1"/>
        <v>0</v>
      </c>
    </row>
    <row r="5" spans="1:15" x14ac:dyDescent="0.25">
      <c r="A5" s="1">
        <v>3</v>
      </c>
      <c r="B5" s="1" t="s">
        <v>18</v>
      </c>
      <c r="C5" s="140"/>
      <c r="D5" s="141"/>
      <c r="E5" s="142"/>
      <c r="F5" s="143"/>
      <c r="G5" s="144"/>
      <c r="H5" s="144"/>
      <c r="I5" s="144"/>
      <c r="J5" s="144"/>
      <c r="K5" s="144"/>
      <c r="L5" s="144"/>
      <c r="M5" s="144"/>
      <c r="N5" s="144"/>
      <c r="O5" s="145"/>
    </row>
    <row r="6" spans="1:15" x14ac:dyDescent="0.25">
      <c r="A6" s="1" t="s">
        <v>19</v>
      </c>
      <c r="B6" s="46"/>
      <c r="C6" s="53"/>
      <c r="D6" s="55"/>
      <c r="E6" s="56"/>
      <c r="F6" s="43">
        <f>IF($D$6&gt;=F2,IFERROR(($C$6-$E$6)/$D$6,0),0)</f>
        <v>0</v>
      </c>
      <c r="G6" s="43">
        <f t="shared" ref="G6:O6" si="2">IF($D$6&gt;=G2,IFERROR(($C$6-$E$6)/$D$6,0),0)</f>
        <v>0</v>
      </c>
      <c r="H6" s="43">
        <f t="shared" si="2"/>
        <v>0</v>
      </c>
      <c r="I6" s="43">
        <f t="shared" si="2"/>
        <v>0</v>
      </c>
      <c r="J6" s="43">
        <f t="shared" si="2"/>
        <v>0</v>
      </c>
      <c r="K6" s="43">
        <f t="shared" si="2"/>
        <v>0</v>
      </c>
      <c r="L6" s="43">
        <f t="shared" si="2"/>
        <v>0</v>
      </c>
      <c r="M6" s="43">
        <f t="shared" si="2"/>
        <v>0</v>
      </c>
      <c r="N6" s="43">
        <f t="shared" si="2"/>
        <v>0</v>
      </c>
      <c r="O6" s="43">
        <f t="shared" si="2"/>
        <v>0</v>
      </c>
    </row>
    <row r="7" spans="1:15" x14ac:dyDescent="0.25">
      <c r="A7" s="1" t="s">
        <v>20</v>
      </c>
      <c r="B7" s="46"/>
      <c r="C7" s="53"/>
      <c r="D7" s="55"/>
      <c r="E7" s="56"/>
      <c r="F7" s="43">
        <f>IF($D$7&gt;=F2,IFERROR(($C$7-$E$7)/$D$7,0),0)</f>
        <v>0</v>
      </c>
      <c r="G7" s="43">
        <f t="shared" ref="G7:O7" si="3">IF($D$7&gt;=G2,IFERROR(($C$7-$E$7)/$D$7,0),0)</f>
        <v>0</v>
      </c>
      <c r="H7" s="43">
        <f t="shared" si="3"/>
        <v>0</v>
      </c>
      <c r="I7" s="43">
        <f t="shared" si="3"/>
        <v>0</v>
      </c>
      <c r="J7" s="43">
        <f t="shared" si="3"/>
        <v>0</v>
      </c>
      <c r="K7" s="43">
        <f t="shared" si="3"/>
        <v>0</v>
      </c>
      <c r="L7" s="43">
        <f t="shared" si="3"/>
        <v>0</v>
      </c>
      <c r="M7" s="43">
        <f t="shared" si="3"/>
        <v>0</v>
      </c>
      <c r="N7" s="43">
        <f t="shared" si="3"/>
        <v>0</v>
      </c>
      <c r="O7" s="43">
        <f t="shared" si="3"/>
        <v>0</v>
      </c>
    </row>
    <row r="8" spans="1:15" x14ac:dyDescent="0.25">
      <c r="A8" s="1" t="s">
        <v>21</v>
      </c>
      <c r="B8" s="46"/>
      <c r="C8" s="53"/>
      <c r="D8" s="55"/>
      <c r="E8" s="56"/>
      <c r="F8" s="43">
        <f>IF($D$8&gt;=F2,IFERROR(($C$8-$E$8)/$D$8,0),0)</f>
        <v>0</v>
      </c>
      <c r="G8" s="43">
        <f t="shared" ref="G8:O8" si="4">IF($D$8&gt;=G2,IFERROR(($C$8-$E$8)/$D$8,0),0)</f>
        <v>0</v>
      </c>
      <c r="H8" s="43">
        <f t="shared" si="4"/>
        <v>0</v>
      </c>
      <c r="I8" s="43">
        <f t="shared" si="4"/>
        <v>0</v>
      </c>
      <c r="J8" s="43">
        <f t="shared" si="4"/>
        <v>0</v>
      </c>
      <c r="K8" s="43">
        <f t="shared" si="4"/>
        <v>0</v>
      </c>
      <c r="L8" s="43">
        <f t="shared" si="4"/>
        <v>0</v>
      </c>
      <c r="M8" s="43">
        <f t="shared" si="4"/>
        <v>0</v>
      </c>
      <c r="N8" s="43">
        <f t="shared" si="4"/>
        <v>0</v>
      </c>
      <c r="O8" s="43">
        <f t="shared" si="4"/>
        <v>0</v>
      </c>
    </row>
    <row r="9" spans="1:15" x14ac:dyDescent="0.25">
      <c r="A9" s="1" t="s">
        <v>22</v>
      </c>
      <c r="B9" s="46"/>
      <c r="C9" s="53"/>
      <c r="D9" s="55"/>
      <c r="E9" s="56"/>
      <c r="F9" s="43">
        <f>IF($D$9&gt;=F2,IFERROR(($C$9-$E$9)/$D$9,0),0)</f>
        <v>0</v>
      </c>
      <c r="G9" s="43">
        <f t="shared" ref="G9:O9" si="5">IF($D$9&gt;=G2,IFERROR(($C$9-$E$9)/$D$9,0),0)</f>
        <v>0</v>
      </c>
      <c r="H9" s="43">
        <f t="shared" si="5"/>
        <v>0</v>
      </c>
      <c r="I9" s="43">
        <f t="shared" si="5"/>
        <v>0</v>
      </c>
      <c r="J9" s="43">
        <f t="shared" si="5"/>
        <v>0</v>
      </c>
      <c r="K9" s="43">
        <f t="shared" si="5"/>
        <v>0</v>
      </c>
      <c r="L9" s="43">
        <f t="shared" si="5"/>
        <v>0</v>
      </c>
      <c r="M9" s="43">
        <f t="shared" si="5"/>
        <v>0</v>
      </c>
      <c r="N9" s="43">
        <f t="shared" si="5"/>
        <v>0</v>
      </c>
      <c r="O9" s="43">
        <f t="shared" si="5"/>
        <v>0</v>
      </c>
    </row>
    <row r="10" spans="1:15" x14ac:dyDescent="0.25">
      <c r="A10" s="1" t="s">
        <v>92</v>
      </c>
      <c r="B10" s="46"/>
      <c r="C10" s="53"/>
      <c r="D10" s="55"/>
      <c r="E10" s="56"/>
      <c r="F10" s="43">
        <f>IF($D$10&gt;=F2,IFERROR(($C$10-$E$10)/$D$10,0),0)</f>
        <v>0</v>
      </c>
      <c r="G10" s="43">
        <f t="shared" ref="G10:O10" si="6">IF($D$10&gt;=G2,IFERROR(($C$10-$E$10)/$D$10,0),0)</f>
        <v>0</v>
      </c>
      <c r="H10" s="43">
        <f t="shared" si="6"/>
        <v>0</v>
      </c>
      <c r="I10" s="43">
        <f t="shared" si="6"/>
        <v>0</v>
      </c>
      <c r="J10" s="43">
        <f t="shared" si="6"/>
        <v>0</v>
      </c>
      <c r="K10" s="43">
        <f t="shared" si="6"/>
        <v>0</v>
      </c>
      <c r="L10" s="43">
        <f t="shared" si="6"/>
        <v>0</v>
      </c>
      <c r="M10" s="43">
        <f t="shared" si="6"/>
        <v>0</v>
      </c>
      <c r="N10" s="43">
        <f t="shared" si="6"/>
        <v>0</v>
      </c>
      <c r="O10" s="43">
        <f t="shared" si="6"/>
        <v>0</v>
      </c>
    </row>
    <row r="11" spans="1:15" x14ac:dyDescent="0.25">
      <c r="A11" s="139" t="s">
        <v>24</v>
      </c>
      <c r="B11" s="139"/>
      <c r="C11" s="139"/>
      <c r="D11" s="139"/>
      <c r="E11" s="139"/>
      <c r="F11" s="5">
        <f>SUM(F3:F10)</f>
        <v>0</v>
      </c>
      <c r="G11" s="5">
        <f t="shared" ref="G11:O11" si="7">SUM(G3:G10)</f>
        <v>0</v>
      </c>
      <c r="H11" s="5">
        <f t="shared" si="7"/>
        <v>0</v>
      </c>
      <c r="I11" s="5">
        <f t="shared" si="7"/>
        <v>0</v>
      </c>
      <c r="J11" s="5">
        <f t="shared" si="7"/>
        <v>0</v>
      </c>
      <c r="K11" s="5">
        <f t="shared" si="7"/>
        <v>0</v>
      </c>
      <c r="L11" s="5">
        <f t="shared" si="7"/>
        <v>0</v>
      </c>
      <c r="M11" s="5">
        <f t="shared" si="7"/>
        <v>0</v>
      </c>
      <c r="N11" s="5">
        <f t="shared" si="7"/>
        <v>0</v>
      </c>
      <c r="O11" s="5">
        <f t="shared" si="7"/>
        <v>0</v>
      </c>
    </row>
    <row r="12" spans="1:15" ht="15" customHeight="1" x14ac:dyDescent="0.25">
      <c r="A12" s="146" t="s">
        <v>95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5" x14ac:dyDescent="0.25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spans="1:15" x14ac:dyDescent="0.2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pans="1:15" x14ac:dyDescent="0.25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pans="1:15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</sheetData>
  <sheetProtection algorithmName="SHA-512" hashValue="VrTJAprSJHAapIkNmI3KKsPhMRlSYuEiJ/BrXghS7KBVr/jrkq7RbZTYLnjWp9nvKKkeQVWk5HL/AJ6C6h75vw==" saltValue="yeb5/mesyzw/1gPKqew1xw==" spinCount="100000" sheet="1" objects="1" scenarios="1"/>
  <mergeCells count="5">
    <mergeCell ref="F1:O1"/>
    <mergeCell ref="A11:E11"/>
    <mergeCell ref="C5:E5"/>
    <mergeCell ref="F5:O5"/>
    <mergeCell ref="A12:O1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7" customWidth="1"/>
    <col min="2" max="2" width="12" style="47" bestFit="1" customWidth="1"/>
    <col min="3" max="3" width="0" style="47" hidden="1" customWidth="1"/>
    <col min="4" max="4" width="12" style="47" bestFit="1" customWidth="1"/>
    <col min="5" max="6" width="9.140625" style="66" customWidth="1"/>
    <col min="7" max="7" width="8.85546875" style="66"/>
    <col min="8" max="8" width="11.42578125" style="66" customWidth="1"/>
    <col min="9" max="9" width="9.140625" style="66" customWidth="1"/>
    <col min="10" max="19" width="15.7109375" style="66" customWidth="1"/>
    <col min="20" max="16384" width="8.85546875" style="66"/>
  </cols>
  <sheetData>
    <row r="1" spans="1:20" x14ac:dyDescent="0.25">
      <c r="A1" s="46" t="s">
        <v>93</v>
      </c>
      <c r="B1" s="82">
        <f>'Tabela 1 Struktura ulaganja'!C5</f>
        <v>0</v>
      </c>
      <c r="F1" s="95" t="e">
        <f>PMT(B2/12,B3,-B1)</f>
        <v>#NUM!</v>
      </c>
      <c r="G1" s="96"/>
      <c r="I1" s="149" t="s">
        <v>63</v>
      </c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20" x14ac:dyDescent="0.25">
      <c r="A2" s="46" t="s">
        <v>54</v>
      </c>
      <c r="B2" s="92"/>
      <c r="F2" s="97" t="e">
        <f>IPMT(B2/12,A9,B3,-B1)</f>
        <v>#NUM!</v>
      </c>
      <c r="G2" s="96"/>
      <c r="I2" s="98"/>
      <c r="J2" s="148" t="s">
        <v>60</v>
      </c>
      <c r="K2" s="148"/>
      <c r="L2" s="148"/>
      <c r="M2" s="148"/>
      <c r="N2" s="148"/>
      <c r="O2" s="148"/>
      <c r="P2" s="148"/>
      <c r="Q2" s="148"/>
      <c r="R2" s="148"/>
      <c r="S2" s="148"/>
    </row>
    <row r="3" spans="1:20" x14ac:dyDescent="0.25">
      <c r="A3" s="46" t="s">
        <v>58</v>
      </c>
      <c r="B3" s="64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6" t="s">
        <v>4</v>
      </c>
    </row>
    <row r="4" spans="1:20" x14ac:dyDescent="0.25">
      <c r="A4" s="46" t="s">
        <v>59</v>
      </c>
      <c r="B4" s="64"/>
      <c r="I4" s="98" t="s">
        <v>32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56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51" t="s">
        <v>69</v>
      </c>
      <c r="B6" s="151"/>
      <c r="C6" s="151"/>
      <c r="D6" s="15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51"/>
      <c r="B7" s="151"/>
      <c r="C7" s="151"/>
      <c r="D7" s="151"/>
      <c r="J7" s="150"/>
      <c r="K7" s="150"/>
      <c r="L7" s="150"/>
      <c r="M7" s="150"/>
      <c r="N7" s="150"/>
      <c r="O7" s="150"/>
      <c r="P7" s="150"/>
      <c r="Q7" s="150"/>
      <c r="R7" s="150"/>
    </row>
    <row r="8" spans="1:20" x14ac:dyDescent="0.25">
      <c r="A8" s="151"/>
      <c r="B8" s="151"/>
      <c r="C8" s="151"/>
      <c r="D8" s="151"/>
    </row>
    <row r="9" spans="1:20" x14ac:dyDescent="0.25">
      <c r="A9" s="94">
        <v>1</v>
      </c>
    </row>
    <row r="10" spans="1:20" x14ac:dyDescent="0.25">
      <c r="A10" s="47" t="s">
        <v>55</v>
      </c>
      <c r="B10" s="47" t="s">
        <v>56</v>
      </c>
      <c r="C10" s="47" t="s">
        <v>57</v>
      </c>
      <c r="D10" s="47" t="s">
        <v>32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mtqI81A683stRPJ7JmUI3YQNhR95DTVKVmZd0EnE1iaAd1yl6YaKrG1YxU30xH1bAKXnyxxD9HpSvGN5EeCD7g==" saltValue="RpuHs+DGDlfEKw1WBOhBx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3"/>
  <sheetViews>
    <sheetView workbookViewId="0">
      <selection activeCell="C13" sqref="C13"/>
    </sheetView>
  </sheetViews>
  <sheetFormatPr defaultColWidth="8.85546875" defaultRowHeight="15" x14ac:dyDescent="0.25"/>
  <cols>
    <col min="1" max="1" width="4.140625" style="47" bestFit="1" customWidth="1"/>
    <col min="2" max="2" width="19.140625" style="47" bestFit="1" customWidth="1"/>
    <col min="3" max="12" width="15.7109375" style="47" customWidth="1"/>
    <col min="13" max="16384" width="8.85546875" style="47"/>
  </cols>
  <sheetData>
    <row r="1" spans="1:12" x14ac:dyDescent="0.25">
      <c r="A1" s="46"/>
      <c r="B1" s="46"/>
      <c r="C1" s="152" t="s">
        <v>73</v>
      </c>
      <c r="D1" s="152"/>
      <c r="E1" s="152"/>
      <c r="F1" s="152"/>
      <c r="G1" s="152"/>
      <c r="H1" s="152"/>
      <c r="I1" s="152"/>
      <c r="J1" s="152"/>
      <c r="K1" s="152"/>
      <c r="L1" s="152"/>
    </row>
    <row r="2" spans="1:12" ht="47.25" customHeight="1" x14ac:dyDescent="0.25">
      <c r="A2" s="46" t="s">
        <v>0</v>
      </c>
      <c r="B2" s="46" t="s">
        <v>10</v>
      </c>
      <c r="C2" s="48">
        <v>1</v>
      </c>
      <c r="D2" s="49">
        <v>2</v>
      </c>
      <c r="E2" s="49">
        <v>3</v>
      </c>
      <c r="F2" s="49">
        <v>4</v>
      </c>
      <c r="G2" s="49">
        <v>5</v>
      </c>
      <c r="H2" s="49">
        <v>6</v>
      </c>
      <c r="I2" s="49">
        <v>7</v>
      </c>
      <c r="J2" s="49">
        <v>8</v>
      </c>
      <c r="K2" s="49">
        <v>9</v>
      </c>
      <c r="L2" s="49">
        <v>10</v>
      </c>
    </row>
    <row r="3" spans="1:12" x14ac:dyDescent="0.25">
      <c r="A3" s="46">
        <v>1</v>
      </c>
      <c r="B3" s="46" t="s">
        <v>12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5">
      <c r="A4" s="46">
        <v>2</v>
      </c>
      <c r="B4" s="46" t="s">
        <v>13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46">
        <v>3</v>
      </c>
      <c r="B5" s="46" t="s">
        <v>14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46">
        <v>4</v>
      </c>
      <c r="B6" s="46" t="s">
        <v>15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x14ac:dyDescent="0.25">
      <c r="A7" s="46">
        <v>5</v>
      </c>
      <c r="B7" s="46" t="s">
        <v>16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25">
      <c r="A8" s="46">
        <v>6</v>
      </c>
      <c r="B8" s="46" t="s">
        <v>31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x14ac:dyDescent="0.25">
      <c r="A9" s="46">
        <v>7</v>
      </c>
      <c r="B9" s="46" t="s">
        <v>17</v>
      </c>
      <c r="C9" s="154"/>
      <c r="D9" s="155"/>
      <c r="E9" s="155"/>
      <c r="F9" s="155"/>
      <c r="G9" s="155"/>
      <c r="H9" s="155"/>
      <c r="I9" s="155"/>
      <c r="J9" s="155"/>
      <c r="K9" s="155"/>
      <c r="L9" s="156"/>
    </row>
    <row r="10" spans="1:12" x14ac:dyDescent="0.25">
      <c r="A10" s="46">
        <v>7.1</v>
      </c>
      <c r="B10" s="46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x14ac:dyDescent="0.25">
      <c r="A11" s="46">
        <v>7.2</v>
      </c>
      <c r="B11" s="46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x14ac:dyDescent="0.25">
      <c r="A12" s="46">
        <v>7.3</v>
      </c>
      <c r="B12" s="46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x14ac:dyDescent="0.25">
      <c r="A13" s="153" t="s">
        <v>53</v>
      </c>
      <c r="B13" s="153"/>
      <c r="C13" s="52">
        <f>SUM(C3:C12)</f>
        <v>0</v>
      </c>
      <c r="D13" s="52">
        <f t="shared" ref="D13:L13" si="0">SUM(D3:D12)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</row>
  </sheetData>
  <sheetProtection algorithmName="SHA-512" hashValue="aoS/J/NfbZ7MKkXrZODvrzMd5wkQwrUzB5N7qR6BOpM65zeL9UoN+irGNQye5SKGS4ASrcNWEu1pnrC6uA0InQ==" saltValue="C0AxG+dPhQbtRXDVV3ihkg==" spinCount="100000" sheet="1" objects="1" scenarios="1"/>
  <mergeCells count="3">
    <mergeCell ref="C1:L1"/>
    <mergeCell ref="A13:B13"/>
    <mergeCell ref="C9:L9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5"/>
  <sheetViews>
    <sheetView workbookViewId="0">
      <selection activeCell="F18" sqref="F18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20"/>
      <c r="B1" s="157" t="s">
        <v>23</v>
      </c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5">
      <c r="A2" s="10" t="s">
        <v>34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37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96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30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42</v>
      </c>
      <c r="B6" s="13">
        <f>'Tabela 4 - Bruto zarade'!H13</f>
        <v>0</v>
      </c>
      <c r="C6" s="13">
        <f>'Tabela 4 - Bruto zarade'!I13</f>
        <v>0</v>
      </c>
      <c r="D6" s="13">
        <f>'Tabela 4 - Bruto zarade'!J13</f>
        <v>0</v>
      </c>
      <c r="E6" s="13">
        <f>'Tabela 4 - Bruto zarade'!K13</f>
        <v>0</v>
      </c>
      <c r="F6" s="13">
        <f>'Tabela 4 - Bruto zarade'!L13</f>
        <v>0</v>
      </c>
      <c r="G6" s="13">
        <f>'Tabela 4 - Bruto zarade'!M13</f>
        <v>0</v>
      </c>
      <c r="H6" s="13">
        <f>'Tabela 4 - Bruto zarade'!N13</f>
        <v>0</v>
      </c>
      <c r="I6" s="13">
        <f>'Tabela 4 - Bruto zarade'!O13</f>
        <v>0</v>
      </c>
      <c r="J6" s="13">
        <f>'Tabela 4 - Bruto zarade'!P13</f>
        <v>0</v>
      </c>
      <c r="K6" s="13">
        <f>'Tabela 4 - Bruto zarade'!Q13</f>
        <v>0</v>
      </c>
    </row>
    <row r="7" spans="1:11" x14ac:dyDescent="0.25">
      <c r="A7" s="10" t="s">
        <v>27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32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33</v>
      </c>
      <c r="B9" s="13">
        <f>'Tabela 7 - Ostali troškovi'!C13</f>
        <v>0</v>
      </c>
      <c r="C9" s="13">
        <f>'Tabela 7 - Ostali troškovi'!D13</f>
        <v>0</v>
      </c>
      <c r="D9" s="13">
        <f>'Tabela 7 - Ostali troškovi'!E13</f>
        <v>0</v>
      </c>
      <c r="E9" s="13">
        <f>'Tabela 7 - Ostali troškovi'!F13</f>
        <v>0</v>
      </c>
      <c r="F9" s="13">
        <f>'Tabela 7 - Ostali troškovi'!G13</f>
        <v>0</v>
      </c>
      <c r="G9" s="13">
        <f>'Tabela 7 - Ostali troškovi'!H13</f>
        <v>0</v>
      </c>
      <c r="H9" s="13">
        <f>'Tabela 7 - Ostali troškovi'!I13</f>
        <v>0</v>
      </c>
      <c r="I9" s="13">
        <f>'Tabela 7 - Ostali troškovi'!J13</f>
        <v>0</v>
      </c>
      <c r="J9" s="13">
        <f>'Tabela 7 - Ostali troškovi'!K13</f>
        <v>0</v>
      </c>
      <c r="K9" s="13">
        <f>'Tabela 7 - Ostali troškovi'!L13</f>
        <v>0</v>
      </c>
    </row>
    <row r="10" spans="1:11" x14ac:dyDescent="0.25">
      <c r="A10" s="15" t="s">
        <v>97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28</v>
      </c>
      <c r="B11" s="16">
        <f>IF(B10&gt;0,9*B10/100,0)</f>
        <v>0</v>
      </c>
      <c r="C11" s="16">
        <f t="shared" ref="C11:K11" si="2">IF(C10&gt;0,9*C10/100,0)</f>
        <v>0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0</v>
      </c>
      <c r="I11" s="16">
        <f t="shared" si="2"/>
        <v>0</v>
      </c>
      <c r="J11" s="16">
        <f t="shared" si="2"/>
        <v>0</v>
      </c>
      <c r="K11" s="16">
        <f t="shared" si="2"/>
        <v>0</v>
      </c>
    </row>
    <row r="12" spans="1:11" x14ac:dyDescent="0.25">
      <c r="A12" s="11" t="s">
        <v>29</v>
      </c>
      <c r="B12" s="17">
        <f t="shared" ref="B12:K12" si="3">B10-B11</f>
        <v>0</v>
      </c>
      <c r="C12" s="17">
        <f t="shared" si="3"/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3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</row>
    <row r="13" spans="1:11" x14ac:dyDescent="0.25">
      <c r="A13" s="10" t="s">
        <v>98</v>
      </c>
      <c r="B13" s="22">
        <f>IFERROR((B12/B3),0)</f>
        <v>0</v>
      </c>
      <c r="C13" s="22">
        <f t="shared" ref="C13:K13" si="4">IFERROR((C12/C3),0)</f>
        <v>0</v>
      </c>
      <c r="D13" s="22">
        <f t="shared" si="4"/>
        <v>0</v>
      </c>
      <c r="E13" s="22">
        <f t="shared" si="4"/>
        <v>0</v>
      </c>
      <c r="F13" s="22">
        <f t="shared" si="4"/>
        <v>0</v>
      </c>
      <c r="G13" s="22">
        <f t="shared" si="4"/>
        <v>0</v>
      </c>
      <c r="H13" s="22">
        <f t="shared" si="4"/>
        <v>0</v>
      </c>
      <c r="I13" s="22">
        <f t="shared" si="4"/>
        <v>0</v>
      </c>
      <c r="J13" s="22">
        <f t="shared" si="4"/>
        <v>0</v>
      </c>
      <c r="K13" s="22">
        <f t="shared" si="4"/>
        <v>0</v>
      </c>
    </row>
    <row r="15" spans="1:11" x14ac:dyDescent="0.25">
      <c r="A15" s="18"/>
      <c r="B15" s="19"/>
      <c r="C15" s="19"/>
      <c r="D15" s="19"/>
      <c r="E15" s="19"/>
      <c r="F15" s="19"/>
    </row>
  </sheetData>
  <sheetProtection algorithmName="SHA-512" hashValue="fG0Z9pgk5vHBzfoRkGzN+GhQMNu0+H6rs4Qy8ivChi+tNjpJaKD7xhp5G1rvhTkxPOBg4R74zi2fZozjqLBl+A==" saltValue="Swx6SMypQMh6JRbclQOhvA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6" sqref="C6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C4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4" t="s">
        <v>38</v>
      </c>
      <c r="B5" s="25" t="s">
        <v>39</v>
      </c>
      <c r="C5" s="28">
        <f>SUM(C6:C8)</f>
        <v>0</v>
      </c>
      <c r="D5" s="28">
        <f>SUM(D6:D8)</f>
        <v>0</v>
      </c>
      <c r="E5" s="28">
        <f>SUM(E6:E8)</f>
        <v>0</v>
      </c>
      <c r="F5" s="28">
        <f>SUM(F6:F8)</f>
        <v>0</v>
      </c>
      <c r="G5" s="28">
        <f>SUM(G6:G8)</f>
        <v>0</v>
      </c>
      <c r="H5" s="28">
        <f t="shared" ref="H5:L5" si="1">SUM(H6:H8)</f>
        <v>0</v>
      </c>
      <c r="I5" s="28">
        <f t="shared" si="1"/>
        <v>0</v>
      </c>
      <c r="J5" s="28">
        <f t="shared" si="1"/>
        <v>0</v>
      </c>
      <c r="K5" s="28">
        <f t="shared" si="1"/>
        <v>0</v>
      </c>
      <c r="L5" s="28">
        <f t="shared" si="1"/>
        <v>0</v>
      </c>
    </row>
    <row r="6" spans="1:12" x14ac:dyDescent="0.25">
      <c r="A6" s="25">
        <v>3</v>
      </c>
      <c r="B6" s="27" t="s">
        <v>40</v>
      </c>
      <c r="C6" s="29">
        <f>'Tabela 1 Struktura ulaganja'!E5</f>
        <v>0</v>
      </c>
      <c r="D6" s="29"/>
      <c r="E6" s="29"/>
      <c r="F6" s="29"/>
      <c r="G6" s="29"/>
      <c r="H6" s="21"/>
      <c r="I6" s="21"/>
      <c r="J6" s="21"/>
      <c r="K6" s="21"/>
      <c r="L6" s="21"/>
    </row>
    <row r="7" spans="1:12" ht="30" x14ac:dyDescent="0.25">
      <c r="A7" s="25">
        <v>4</v>
      </c>
      <c r="B7" s="27" t="s">
        <v>41</v>
      </c>
      <c r="C7" s="30">
        <f>'Tabela 8 -Projekcija bilansa '!B5+'Tabela 8 -Projekcija bilansa '!B8+'Tabela 8 -Projekcija bilansa '!B9</f>
        <v>0</v>
      </c>
      <c r="D7" s="30">
        <f>'Tabela 8 -Projekcija bilansa '!C5+'Tabela 8 -Projekcija bilansa '!C8+'Tabela 8 -Projekcija bilansa '!C9</f>
        <v>0</v>
      </c>
      <c r="E7" s="30">
        <f>'Tabela 8 -Projekcija bilansa '!D5+'Tabela 8 -Projekcija bilansa '!D8+'Tabela 8 -Projekcija bilansa '!D9</f>
        <v>0</v>
      </c>
      <c r="F7" s="30">
        <f>'Tabela 8 -Projekcija bilansa '!E5+'Tabela 8 -Projekcija bilansa '!E8+'Tabela 8 -Projekcija bilansa '!E9</f>
        <v>0</v>
      </c>
      <c r="G7" s="30">
        <f>'Tabela 8 -Projekcija bilansa '!F5+'Tabela 8 -Projekcija bilansa '!F8+'Tabela 8 -Projekcija bilansa '!F9</f>
        <v>0</v>
      </c>
      <c r="H7" s="30">
        <f>'Tabela 8 -Projekcija bilansa '!G5+'Tabela 8 -Projekcija bilansa '!G8+'Tabela 8 -Projekcija bilansa '!G9</f>
        <v>0</v>
      </c>
      <c r="I7" s="30">
        <f>'Tabela 8 -Projekcija bilansa '!H5+'Tabela 8 -Projekcija bilansa '!H8+'Tabela 8 -Projekcija bilansa '!H9</f>
        <v>0</v>
      </c>
      <c r="J7" s="30">
        <f>'Tabela 8 -Projekcija bilansa '!I5+'Tabela 8 -Projekcija bilansa '!I8+'Tabela 8 -Projekcija bilansa '!I9</f>
        <v>0</v>
      </c>
      <c r="K7" s="30">
        <f>'Tabela 8 -Projekcija bilansa '!J5+'Tabela 8 -Projekcija bilansa '!J8+'Tabela 8 -Projekcija bilansa '!J9</f>
        <v>0</v>
      </c>
      <c r="L7" s="30">
        <f>'Tabela 8 -Projekcija bilansa '!K5+'Tabela 8 -Projekcija bilansa '!K8+'Tabela 8 -Projekcija bilansa '!K9</f>
        <v>0</v>
      </c>
    </row>
    <row r="8" spans="1:12" x14ac:dyDescent="0.25">
      <c r="A8" s="25">
        <v>5</v>
      </c>
      <c r="B8" s="27" t="s">
        <v>42</v>
      </c>
      <c r="C8" s="31">
        <f>'Tabela 8 -Projekcija bilansa '!B6</f>
        <v>0</v>
      </c>
      <c r="D8" s="31">
        <f>'Tabela 8 -Projekcija bilansa '!C6</f>
        <v>0</v>
      </c>
      <c r="E8" s="31">
        <f>'Tabela 8 -Projekcija bilansa '!D6</f>
        <v>0</v>
      </c>
      <c r="F8" s="31">
        <f>'Tabela 8 -Projekcija bilansa '!E6</f>
        <v>0</v>
      </c>
      <c r="G8" s="31">
        <f>'Tabela 8 -Projekcija bilansa '!F6</f>
        <v>0</v>
      </c>
      <c r="H8" s="31">
        <f>'Tabela 8 -Projekcija bilansa '!G6</f>
        <v>0</v>
      </c>
      <c r="I8" s="31">
        <f>'Tabela 8 -Projekcija bilansa '!H6</f>
        <v>0</v>
      </c>
      <c r="J8" s="31">
        <f>'Tabela 8 -Projekcija bilansa '!I6</f>
        <v>0</v>
      </c>
      <c r="K8" s="31">
        <f>'Tabela 8 -Projekcija bilansa '!J6</f>
        <v>0</v>
      </c>
      <c r="L8" s="31">
        <f>'Tabela 8 -Projekcija bilansa '!K6</f>
        <v>0</v>
      </c>
    </row>
    <row r="9" spans="1:12" x14ac:dyDescent="0.25">
      <c r="A9" s="24" t="s">
        <v>43</v>
      </c>
      <c r="B9" s="25" t="s">
        <v>44</v>
      </c>
      <c r="C9" s="32">
        <f>C3-C5</f>
        <v>0</v>
      </c>
      <c r="D9" s="32">
        <f>D3-D5</f>
        <v>0</v>
      </c>
      <c r="E9" s="32">
        <f>E3-E5</f>
        <v>0</v>
      </c>
      <c r="F9" s="32">
        <f>F3-F5</f>
        <v>0</v>
      </c>
      <c r="G9" s="32">
        <f>G3-G5</f>
        <v>0</v>
      </c>
      <c r="H9" s="32">
        <f t="shared" ref="H9:L9" si="2">H3-H5</f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</row>
  </sheetData>
  <sheetProtection algorithmName="SHA-512" hashValue="0gMHFlmVV5G7XVjskuKd8vZQQVhPC4PNm7Av68OHPNj/4mztfunIXx4mEbbPsIg/m/mghgeGwN13s+oGqIsDlA==" saltValue="CtnWepvToNi6BN9faox9JQ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5 - Amortizacija'!Print_Area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2015-07-23T20:11:47Z</cp:lastPrinted>
  <dcterms:created xsi:type="dcterms:W3CDTF">2015-06-09T17:31:16Z</dcterms:created>
  <dcterms:modified xsi:type="dcterms:W3CDTF">2024-06-26T12:09:11Z</dcterms:modified>
</cp:coreProperties>
</file>